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2.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Risk Management\Pillar 3 Risk Disclosures\2016\"/>
    </mc:Choice>
  </mc:AlternateContent>
  <bookViews>
    <workbookView xWindow="0" yWindow="0" windowWidth="25200" windowHeight="11085" tabRatio="948" firstSheet="1" activeTab="17"/>
  </bookViews>
  <sheets>
    <sheet name="Disclaimer" sheetId="120" r:id="rId1"/>
    <sheet name="Index" sheetId="168" r:id="rId2"/>
    <sheet name="Table 1.1" sheetId="112" r:id="rId3"/>
    <sheet name="Table 3.1" sheetId="175" r:id="rId4"/>
    <sheet name="Table 3.3" sheetId="123" r:id="rId5"/>
    <sheet name="Table 3.5" sheetId="124" r:id="rId6"/>
    <sheet name="Table 3.6" sheetId="126" r:id="rId7"/>
    <sheet name="Table 3.7" sheetId="127" r:id="rId8"/>
    <sheet name="Table 3.8" sheetId="128" r:id="rId9"/>
    <sheet name="Table 3.10" sheetId="129" r:id="rId10"/>
    <sheet name="Table 4.2" sheetId="130" r:id="rId11"/>
    <sheet name="Table 4.3" sheetId="131" r:id="rId12"/>
    <sheet name="Table 4.4" sheetId="132" r:id="rId13"/>
    <sheet name="Table 4.5" sheetId="133" r:id="rId14"/>
    <sheet name="Table 4.6" sheetId="134" r:id="rId15"/>
    <sheet name="Table 4.7" sheetId="136" r:id="rId16"/>
    <sheet name="Table 4.8" sheetId="182" r:id="rId17"/>
    <sheet name="Table 4.9" sheetId="183" r:id="rId18"/>
    <sheet name="Table 4.10" sheetId="137" r:id="rId19"/>
    <sheet name="Table 4.14" sheetId="135" r:id="rId20"/>
    <sheet name="Table 4.17" sheetId="138" r:id="rId21"/>
    <sheet name="Table 4.18" sheetId="140" r:id="rId22"/>
    <sheet name="Table 4.19" sheetId="139" r:id="rId23"/>
    <sheet name="Table 4.20" sheetId="177" r:id="rId24"/>
    <sheet name="Table 4.21" sheetId="141" r:id="rId25"/>
    <sheet name="Table 4.22" sheetId="142" r:id="rId26"/>
    <sheet name="Table 4.23" sheetId="143" r:id="rId27"/>
    <sheet name="Table 4.25" sheetId="144" r:id="rId28"/>
    <sheet name="Table 5.3" sheetId="146" r:id="rId29"/>
    <sheet name="Table 5.4" sheetId="180" r:id="rId30"/>
    <sheet name="Table 5.5" sheetId="147" r:id="rId31"/>
    <sheet name="Table 5.6" sheetId="148" r:id="rId32"/>
    <sheet name="Table 5.7" sheetId="149" r:id="rId33"/>
    <sheet name="Table 5.8" sheetId="150" r:id="rId34"/>
    <sheet name="Table 5.9" sheetId="179" r:id="rId35"/>
    <sheet name="Table 5.10" sheetId="153" r:id="rId36"/>
    <sheet name="Table 5.11" sheetId="154" r:id="rId37"/>
    <sheet name="Table 5.12" sheetId="155" r:id="rId38"/>
    <sheet name="Table 5.13" sheetId="170" r:id="rId39"/>
    <sheet name="Table 6.1" sheetId="171" r:id="rId40"/>
    <sheet name="Table 6.3" sheetId="157" r:id="rId41"/>
    <sheet name="Table 6.4" sheetId="159" r:id="rId42"/>
    <sheet name="Table 6.5" sheetId="160" r:id="rId43"/>
    <sheet name="Table 6.6" sheetId="161" r:id="rId44"/>
    <sheet name="Table 6.7" sheetId="181" r:id="rId45"/>
    <sheet name="Table 6.8" sheetId="162" r:id="rId46"/>
    <sheet name="Table 6.9" sheetId="166" r:id="rId47"/>
    <sheet name="Table 6.12" sheetId="172" r:id="rId48"/>
    <sheet name="KFI old" sheetId="83" state="hidden" r:id="rId49"/>
    <sheet name="P&amp;L_Q (2) old" sheetId="75" state="hidden" r:id="rId50"/>
    <sheet name="FTE´S old" sheetId="31" state="hidden" r:id="rId51"/>
    <sheet name="LB_Q old" sheetId="61" state="hidden" r:id="rId52"/>
  </sheets>
  <externalReferences>
    <externalReference r:id="rId53"/>
    <externalReference r:id="rId54"/>
    <externalReference r:id="rId55"/>
  </externalReferences>
  <definedNames>
    <definedName name="af">[1]Rekstur!$A$3:$H$183</definedName>
    <definedName name="AS2DocOpenMode" hidden="1">"AS2DocumentEdit"</definedName>
    <definedName name="AS2HasNoAutoHeaderFooter">"OFF"</definedName>
    <definedName name="Budgetdiv3" localSheetId="48">#REF!</definedName>
    <definedName name="Budgetdiv3" localSheetId="49">#REF!</definedName>
    <definedName name="CompNameConsol">[2]Lookup!$B$500:$B$644</definedName>
    <definedName name="ConsolKeys">[2]Lookup!$A$453:$A$490</definedName>
    <definedName name="curr_date" localSheetId="48">#REF!</definedName>
    <definedName name="curr_date" localSheetId="51">#REF!</definedName>
    <definedName name="curr_date" localSheetId="49">'P&amp;L_Q (2) old'!$O$28</definedName>
    <definedName name="Curr_per" localSheetId="48">#REF!</definedName>
    <definedName name="Curr_per" localSheetId="51">#REF!</definedName>
    <definedName name="Curr_per" localSheetId="49">'P&amp;L_Q (2) old'!#REF!</definedName>
    <definedName name="Current" localSheetId="48">#REF!</definedName>
    <definedName name="Current" localSheetId="51">#REF!</definedName>
    <definedName name="Current" localSheetId="49">'P&amp;L_Q (2) old'!#REF!</definedName>
    <definedName name="match200503">"'200503'!$3:$3"</definedName>
    <definedName name="match200506">"'200506'!$3:$3"</definedName>
    <definedName name="match200509">"'200509'!$3:$3"</definedName>
    <definedName name="period">[1]Setup!$C$2</definedName>
    <definedName name="Prev_date" localSheetId="48">#REF!</definedName>
    <definedName name="Prev_date" localSheetId="51">#REF!</definedName>
    <definedName name="Prev_date" localSheetId="49">'P&amp;L_Q (2) old'!$O$29</definedName>
    <definedName name="Prev_per" localSheetId="48">#REF!</definedName>
    <definedName name="Prev_per" localSheetId="51">#REF!</definedName>
    <definedName name="Prev_per" localSheetId="49">'P&amp;L_Q (2) old'!#REF!</definedName>
    <definedName name="_xlnm.Print_Area" localSheetId="0">Disclaimer!$A$1:$F$22</definedName>
    <definedName name="_xlnm.Print_Area" localSheetId="1">Index!$A$1:$B$21</definedName>
    <definedName name="_xlnm.Print_Area" localSheetId="2">'Table 1.1'!$A$3:$F$44</definedName>
    <definedName name="_xlnm.Print_Area" localSheetId="3">'Table 3.1'!$A$3:$C$47</definedName>
    <definedName name="_xlnm.Print_Area" localSheetId="9">'Table 3.10'!$A$4:$C$39</definedName>
    <definedName name="_xlnm.Print_Area" localSheetId="4">'Table 3.3'!$A$3:$C$40</definedName>
    <definedName name="_xlnm.Print_Area" localSheetId="5">'Table 3.5'!$A$3:$C$48</definedName>
    <definedName name="_xlnm.Print_Area" localSheetId="6">'Table 3.6'!$A$1:$B$74</definedName>
    <definedName name="_xlnm.Print_Area" localSheetId="7">'Table 3.7'!#REF!</definedName>
    <definedName name="_xlnm.Print_Area" localSheetId="8">'Table 3.8'!$A$3:$A$40</definedName>
    <definedName name="_xlnm.Print_Area" localSheetId="18">'Table 4.10'!$A$4:$C$17</definedName>
    <definedName name="_xlnm.Print_Area" localSheetId="19">'Table 4.14'!$A$11:$B$38</definedName>
    <definedName name="_xlnm.Print_Area" localSheetId="20">'Table 4.17'!$A$4:$C$39</definedName>
    <definedName name="_xlnm.Print_Area" localSheetId="21">'Table 4.18'!$A$4:$B$36</definedName>
    <definedName name="_xlnm.Print_Area" localSheetId="22">'Table 4.19'!$A$4:$C$39</definedName>
    <definedName name="_xlnm.Print_Area" localSheetId="10">'Table 4.2'!$A$4:$C$39</definedName>
    <definedName name="_xlnm.Print_Area" localSheetId="23">'Table 4.20'!$A$4:$B$38</definedName>
    <definedName name="_xlnm.Print_Area" localSheetId="24">'Table 4.21'!$A$4:$C$37</definedName>
    <definedName name="_xlnm.Print_Area" localSheetId="25">'Table 4.22'!$A$4:$B$39</definedName>
    <definedName name="_xlnm.Print_Area" localSheetId="26">'Table 4.23'!$A$4:$C$31</definedName>
    <definedName name="_xlnm.Print_Area" localSheetId="27">'Table 4.25'!$A$4:$B$34</definedName>
    <definedName name="_xlnm.Print_Area" localSheetId="11">'Table 4.3'!$A$4:$C$39</definedName>
    <definedName name="_xlnm.Print_Area" localSheetId="12">'Table 4.4'!$A$4:$D$34</definedName>
    <definedName name="_xlnm.Print_Area" localSheetId="13">'Table 4.5'!#REF!</definedName>
    <definedName name="_xlnm.Print_Area" localSheetId="14">'Table 4.6'!#REF!</definedName>
    <definedName name="_xlnm.Print_Area" localSheetId="15">'Table 4.7'!#REF!</definedName>
    <definedName name="_xlnm.Print_Area" localSheetId="16">'Table 4.8'!$A$4:$C$40</definedName>
    <definedName name="_xlnm.Print_Area" localSheetId="17">'Table 4.9'!$A$4:$C$38</definedName>
    <definedName name="_xlnm.Print_Area" localSheetId="35">'Table 5.10'!$A$4:$C$39</definedName>
    <definedName name="_xlnm.Print_Area" localSheetId="36">'Table 5.11'!$A$3:$C$37</definedName>
    <definedName name="_xlnm.Print_Area" localSheetId="37">'Table 5.12'!$A$4:$C$39</definedName>
    <definedName name="_xlnm.Print_Area" localSheetId="38">'Table 5.13'!$A$4:$B$36</definedName>
    <definedName name="_xlnm.Print_Area" localSheetId="28">'Table 5.3'!$A$4:$B$37</definedName>
    <definedName name="_xlnm.Print_Area" localSheetId="29">'Table 5.4'!$A$4:$B$38</definedName>
    <definedName name="_xlnm.Print_Area" localSheetId="30">'Table 5.5'!$A$3:$C$38</definedName>
    <definedName name="_xlnm.Print_Area" localSheetId="31">'Table 5.6'!$A$4:$C$34</definedName>
    <definedName name="_xlnm.Print_Area" localSheetId="32">'Table 5.7'!$A$4:$C$39</definedName>
    <definedName name="_xlnm.Print_Area" localSheetId="33">'Table 5.8'!$A$4:$B$39</definedName>
    <definedName name="_xlnm.Print_Area" localSheetId="34">'Table 5.9'!$A$3:$C$31</definedName>
    <definedName name="_xlnm.Print_Area" localSheetId="39">'Table 6.1'!$A$4:$B$27</definedName>
    <definedName name="_xlnm.Print_Area" localSheetId="47">'Table 6.12'!$A$4:$B$39</definedName>
    <definedName name="_xlnm.Print_Area" localSheetId="40">'Table 6.3'!$A$4:$B$38</definedName>
    <definedName name="_xlnm.Print_Area" localSheetId="41">'Table 6.4'!$A$4:$C$37</definedName>
    <definedName name="_xlnm.Print_Area" localSheetId="42">'Table 6.5'!$A$3:$C$38</definedName>
    <definedName name="_xlnm.Print_Area" localSheetId="43">'Table 6.6'!$A$4:$D$39</definedName>
    <definedName name="_xlnm.Print_Area" localSheetId="44">'Table 6.7'!$A$4:$D$36</definedName>
    <definedName name="_xlnm.Print_Area" localSheetId="45">'Table 6.8'!$A$4:$D$39</definedName>
    <definedName name="_xlnm.Print_Area" localSheetId="46">'Table 6.9'!$A$4:$D$39</definedName>
    <definedName name="Rek2010month">[3]Month!$A$19:$P$211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42" i="136" l="1"/>
  <c r="A40" i="136"/>
  <c r="A34" i="136"/>
  <c r="B1" i="168" l="1"/>
  <c r="A44" i="134" l="1"/>
  <c r="A42" i="134"/>
  <c r="A36" i="134"/>
  <c r="A21" i="136" l="1"/>
  <c r="A19" i="136"/>
  <c r="A13" i="136"/>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<sst xmlns="http://schemas.openxmlformats.org/spreadsheetml/2006/main" count="1869" uniqueCount="805">
  <si>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</si>
  <si>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</si>
  <si>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</si>
  <si>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</si>
  <si>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</si>
  <si>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</si>
  <si>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</si>
  <si>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</si>
  <si>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</si>
  <si>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</si>
  <si>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Borrowings</t>
  </si>
  <si>
    <t>Securities</t>
  </si>
  <si>
    <t>Other</t>
  </si>
  <si>
    <t>Intangible assets</t>
  </si>
  <si>
    <t>Other assets</t>
  </si>
  <si>
    <t>Other liabilities</t>
  </si>
  <si>
    <t>Equity</t>
  </si>
  <si>
    <t>Million ISK</t>
  </si>
  <si>
    <t>Loans to credit institutions</t>
  </si>
  <si>
    <t>Loans to customers</t>
  </si>
  <si>
    <t>Subordinated loans</t>
  </si>
  <si>
    <t>Total</t>
  </si>
  <si>
    <t>Sectors</t>
  </si>
  <si>
    <t>Individuals</t>
  </si>
  <si>
    <t>Non-performing loans</t>
  </si>
  <si>
    <t>Overdrafts</t>
  </si>
  <si>
    <t>Provision on loans and receivables</t>
  </si>
  <si>
    <t>Other loans</t>
  </si>
  <si>
    <t>FX</t>
  </si>
  <si>
    <t>Cash ratio</t>
  </si>
  <si>
    <t>%</t>
  </si>
  <si>
    <t>Bank Levy</t>
  </si>
  <si>
    <t>Income tax</t>
  </si>
  <si>
    <t>Loans-to-deposits ratio</t>
  </si>
  <si>
    <t>AFL</t>
  </si>
  <si>
    <t>Landfestar</t>
  </si>
  <si>
    <t>Valitor</t>
  </si>
  <si>
    <t>Landey</t>
  </si>
  <si>
    <t>Stefnir</t>
  </si>
  <si>
    <t>Employees</t>
  </si>
  <si>
    <t>Total employees</t>
  </si>
  <si>
    <t>Company</t>
  </si>
  <si>
    <t>SPÓL</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</si>
  <si>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</si>
  <si>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</si>
  <si>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</si>
  <si>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</si>
  <si>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</si>
  <si>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</si>
  <si>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</si>
  <si>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</si>
  <si>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</si>
  <si>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</si>
  <si>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</si>
  <si>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</si>
  <si>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</si>
  <si>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</si>
  <si>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</si>
  <si>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</si>
  <si>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</si>
  <si>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</si>
  <si>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</si>
  <si>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</si>
  <si>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</si>
  <si>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</si>
  <si>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</si>
  <si>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</si>
  <si>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</si>
  <si>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</si>
  <si>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</si>
  <si>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</si>
  <si>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31.3.10</t>
  </si>
  <si>
    <t>Total employee</t>
  </si>
  <si>
    <t>8.1.10</t>
  </si>
  <si>
    <t>Finance &amp; Insurance</t>
  </si>
  <si>
    <t>Total loans to customers</t>
  </si>
  <si>
    <t>Corporate</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</si>
  <si>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</si>
  <si>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</si>
  <si>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</si>
  <si>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</si>
  <si>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</si>
  <si>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</si>
  <si>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</si>
  <si>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</si>
  <si>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</si>
  <si>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</si>
  <si>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</si>
  <si>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</si>
  <si>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</si>
  <si>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</si>
  <si>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</si>
  <si>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</si>
  <si>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</si>
  <si>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Tax liabilities</t>
  </si>
  <si>
    <t>Tier 2 ratio</t>
  </si>
  <si>
    <t>-</t>
  </si>
  <si>
    <t>Q1 12</t>
  </si>
  <si>
    <t>Q1</t>
  </si>
  <si>
    <t>Q2</t>
  </si>
  <si>
    <t>Q3</t>
  </si>
  <si>
    <t>Q4</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</si>
  <si>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</si>
  <si>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</si>
  <si>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</si>
  <si>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</si>
  <si>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</si>
  <si>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</si>
  <si>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</si>
  <si>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</si>
  <si>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</si>
  <si>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</si>
  <si>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</si>
  <si>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</si>
  <si>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</si>
  <si>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</si>
  <si>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</si>
  <si>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</si>
  <si>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</si>
  <si>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</si>
  <si>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</si>
  <si>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</si>
  <si>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</si>
  <si>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</si>
  <si>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</si>
  <si>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</si>
  <si>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</si>
  <si>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</si>
  <si>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</si>
  <si>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</si>
  <si>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</si>
  <si>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</si>
  <si>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</si>
  <si>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</si>
  <si>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</si>
  <si>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</si>
  <si>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</si>
  <si>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</si>
  <si>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</si>
  <si>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</si>
  <si>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</si>
  <si>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</si>
  <si>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</si>
  <si>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</si>
  <si>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</si>
  <si>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</si>
  <si>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</si>
  <si>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</si>
  <si>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</si>
  <si>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</si>
  <si>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</si>
  <si>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</si>
  <si>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</si>
  <si>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</si>
  <si>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</si>
  <si>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</si>
  <si>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</si>
  <si>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</si>
  <si>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</si>
  <si>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</si>
  <si>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</si>
  <si>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</si>
  <si>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</si>
  <si>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</si>
  <si>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</si>
  <si>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</si>
  <si>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</si>
  <si>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</si>
  <si>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</si>
  <si>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</si>
  <si>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</si>
  <si>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</si>
  <si>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</si>
  <si>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</si>
  <si>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</si>
  <si>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</si>
  <si>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</si>
  <si>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</si>
  <si>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</si>
  <si>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</si>
  <si>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</si>
  <si>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</si>
  <si>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</si>
  <si>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</si>
  <si>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</si>
  <si>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</si>
  <si>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</si>
  <si>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</si>
  <si>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</si>
  <si>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</si>
  <si>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</si>
  <si>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</si>
  <si>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</si>
  <si>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</si>
  <si>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</si>
  <si>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</si>
  <si>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</si>
  <si>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</si>
  <si>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</si>
  <si>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</si>
  <si>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</si>
  <si>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</si>
  <si>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</si>
  <si>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</si>
  <si>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</si>
  <si>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</si>
  <si>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</si>
  <si>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</si>
  <si>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</si>
  <si>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</si>
  <si>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</si>
  <si>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</si>
  <si>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</si>
  <si>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</si>
  <si>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</si>
  <si>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</si>
  <si>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</si>
  <si>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</si>
  <si>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</si>
  <si>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</si>
  <si>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</si>
  <si>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</si>
  <si>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</si>
  <si>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</si>
  <si>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</si>
  <si>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</si>
  <si>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</si>
  <si>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</si>
  <si>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</si>
  <si>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</si>
  <si>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</si>
  <si>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</si>
  <si>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</si>
  <si>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</si>
  <si>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</si>
  <si>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</si>
  <si>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</si>
  <si>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</si>
  <si>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</si>
  <si>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</si>
  <si>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</si>
  <si>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</si>
  <si>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</si>
  <si>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</si>
  <si>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</si>
  <si>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</si>
  <si>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Q4 13</t>
  </si>
  <si>
    <t>Q1 14</t>
  </si>
  <si>
    <t>Q2 14</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</si>
  <si>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</si>
  <si>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</si>
  <si>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</si>
  <si>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</si>
  <si>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</si>
  <si>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</si>
  <si>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</si>
  <si>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</si>
  <si>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</si>
  <si>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</si>
  <si>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</si>
  <si>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</si>
  <si>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</si>
  <si>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</si>
  <si>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</si>
  <si>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</si>
  <si>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</si>
  <si>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</si>
  <si>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</si>
  <si>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</si>
  <si>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</si>
  <si>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</si>
  <si>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</si>
  <si>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</si>
  <si>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</si>
  <si>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</si>
  <si>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</si>
  <si>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Capital base</t>
  </si>
  <si>
    <t>Cash and balances with Central Bank</t>
  </si>
  <si>
    <t>Due to credit institutions and Central Bank</t>
  </si>
  <si>
    <t>Past due but not impaired</t>
  </si>
  <si>
    <t>Corporates</t>
  </si>
  <si>
    <t>Neither past due nor impaired</t>
  </si>
  <si>
    <t>Impairment amount</t>
  </si>
  <si>
    <t>Subordinated liabilities</t>
  </si>
  <si>
    <t>Liabilities</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</si>
  <si>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</si>
  <si>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</si>
  <si>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</si>
  <si>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</si>
  <si>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</si>
  <si>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</si>
  <si>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Agriculture and forestry</t>
  </si>
  <si>
    <t>Financial and insurance activities</t>
  </si>
  <si>
    <t>Industry, energy and manufacturing</t>
  </si>
  <si>
    <t>Information and communication technology</t>
  </si>
  <si>
    <t>Real estate activities and construction</t>
  </si>
  <si>
    <t>Wholesale and retail trade</t>
  </si>
  <si>
    <t>Operating activity</t>
  </si>
  <si>
    <t>Currency</t>
  </si>
  <si>
    <t>Country</t>
  </si>
  <si>
    <t>Operation</t>
  </si>
  <si>
    <t>Retail banking</t>
  </si>
  <si>
    <t>ISK</t>
  </si>
  <si>
    <t>Iceland</t>
  </si>
  <si>
    <t>Core</t>
  </si>
  <si>
    <t>ABMIIF</t>
  </si>
  <si>
    <t>BG12 slhf.</t>
  </si>
  <si>
    <t>Holding company</t>
  </si>
  <si>
    <t>Non-core</t>
  </si>
  <si>
    <t>EAB 1 ehf.</t>
  </si>
  <si>
    <t>Eignarhaldsfélagið Landey ehf.</t>
  </si>
  <si>
    <t>Okkar líftryggingar hf.</t>
  </si>
  <si>
    <t>Life insurance</t>
  </si>
  <si>
    <t>Stefnir hf.</t>
  </si>
  <si>
    <t>Asset management</t>
  </si>
  <si>
    <t>Valitor Holding hf.</t>
  </si>
  <si>
    <t>Payment solutions</t>
  </si>
  <si>
    <t>Ownership%</t>
  </si>
  <si>
    <t>Table 3.1 Capital base</t>
  </si>
  <si>
    <t>31 December [ISK m]</t>
  </si>
  <si>
    <t xml:space="preserve">Total equity </t>
  </si>
  <si>
    <t>Tier 1 capital</t>
  </si>
  <si>
    <t xml:space="preserve">Tier 2 capital </t>
  </si>
  <si>
    <t>Risk-weighted assets (RWA)</t>
  </si>
  <si>
    <t>Pillar 1 capital requirement</t>
  </si>
  <si>
    <t>Tier 1 capital ratio</t>
  </si>
  <si>
    <t>Total capital ratio</t>
  </si>
  <si>
    <t>RWA divided by Total assets (on balance sheet)</t>
  </si>
  <si>
    <t xml:space="preserve">Exposure at Default (EAD) </t>
  </si>
  <si>
    <t>31 December 2014 [ISK m]</t>
  </si>
  <si>
    <t>On-balance sheet</t>
  </si>
  <si>
    <t>Off-balance sheet</t>
  </si>
  <si>
    <t xml:space="preserve">Risk-weighted assets </t>
  </si>
  <si>
    <t>Average risk weights EAD (%)</t>
  </si>
  <si>
    <t>Credit risk</t>
  </si>
  <si>
    <t>Central government</t>
  </si>
  <si>
    <t>Regional government</t>
  </si>
  <si>
    <t>Administrative bodies</t>
  </si>
  <si>
    <t>Institutions</t>
  </si>
  <si>
    <t>Retail</t>
  </si>
  <si>
    <t>Past due</t>
  </si>
  <si>
    <t>Equity, banking book</t>
  </si>
  <si>
    <t>Counterparty credit risk</t>
  </si>
  <si>
    <t>Credit risk total</t>
  </si>
  <si>
    <t>Market risk</t>
  </si>
  <si>
    <t>Traded debt instruments, trading book</t>
  </si>
  <si>
    <t>Equity, trading book</t>
  </si>
  <si>
    <t xml:space="preserve">Foreign exchange </t>
  </si>
  <si>
    <t>Market risk total</t>
  </si>
  <si>
    <t>Operational risk total</t>
  </si>
  <si>
    <t>Other credit risk related exposure</t>
  </si>
  <si>
    <t>Total  on- balance sheet</t>
  </si>
  <si>
    <t>Agriculture</t>
  </si>
  <si>
    <t>Financial and insurance services</t>
  </si>
  <si>
    <t>Individual</t>
  </si>
  <si>
    <t>Public administration, human health and social act.</t>
  </si>
  <si>
    <t>Real estate and construction</t>
  </si>
  <si>
    <t>Wholesale and retail trades</t>
  </si>
  <si>
    <t>Banking book - Traded debt instruments</t>
  </si>
  <si>
    <t>Banking book - Equity</t>
  </si>
  <si>
    <t>Up to 1 year</t>
  </si>
  <si>
    <t>1-5 years</t>
  </si>
  <si>
    <t>Over 5 years</t>
  </si>
  <si>
    <t>Not specified</t>
  </si>
  <si>
    <t>Total on-balance sheet credit risk exposure</t>
  </si>
  <si>
    <t>Real estates</t>
  </si>
  <si>
    <t>Derivatives</t>
  </si>
  <si>
    <t>Total collateral</t>
  </si>
  <si>
    <t>Cash and securities</t>
  </si>
  <si>
    <t>On balance-sheet exposures</t>
  </si>
  <si>
    <t>Derivative exposures</t>
  </si>
  <si>
    <t>Securities financing transaction exposures</t>
  </si>
  <si>
    <t>Off balance-sheet exposures</t>
  </si>
  <si>
    <t>Total exposure</t>
  </si>
  <si>
    <t>Leverage ratio</t>
  </si>
  <si>
    <t>Table 4.2 Breakdown of credit risk exposure</t>
  </si>
  <si>
    <t xml:space="preserve"> [ISK m]</t>
  </si>
  <si>
    <t>31 December</t>
  </si>
  <si>
    <t>Average</t>
  </si>
  <si>
    <t>On-balance sheet items:</t>
  </si>
  <si>
    <t>Bonds and debt instruments</t>
  </si>
  <si>
    <t>Bond and debt instruments, hedging</t>
  </si>
  <si>
    <t>Other assets with credit risk</t>
  </si>
  <si>
    <t>Credit risk exposure on-balance sheet</t>
  </si>
  <si>
    <t>Off-balance sheet items:</t>
  </si>
  <si>
    <t>Financial guarantees</t>
  </si>
  <si>
    <t>Unused overdraft</t>
  </si>
  <si>
    <t>Loan commitments</t>
  </si>
  <si>
    <t>Credit risk exposure off-balance sheet</t>
  </si>
  <si>
    <t>Total credit risk exposure</t>
  </si>
  <si>
    <t>Table 4.3 Development of the loan portfolio</t>
  </si>
  <si>
    <t>2014</t>
  </si>
  <si>
    <t>2013</t>
  </si>
  <si>
    <t>Cash and cash balances with Central Bank</t>
  </si>
  <si>
    <t>Thereof cash with Central Bank</t>
  </si>
  <si>
    <t>Loans to credit Institutions</t>
  </si>
  <si>
    <t>Thereof bank accounts; and</t>
  </si>
  <si>
    <t>money market loans</t>
  </si>
  <si>
    <t>Table 4.4 Loans to customers specified by types of loans</t>
  </si>
  <si>
    <t xml:space="preserve">Information and com-munication technology </t>
  </si>
  <si>
    <t>Industry, energy and manu-facturing</t>
  </si>
  <si>
    <t>Trans-portation</t>
  </si>
  <si>
    <t>Loans to credit insitutions</t>
  </si>
  <si>
    <t>Unused overdrafts</t>
  </si>
  <si>
    <t>On</t>
  </si>
  <si>
    <t>Up to 3</t>
  </si>
  <si>
    <t xml:space="preserve"> 3 - 12</t>
  </si>
  <si>
    <t xml:space="preserve"> 1 - 5</t>
  </si>
  <si>
    <t>Over 5</t>
  </si>
  <si>
    <t>demand</t>
  </si>
  <si>
    <t>months</t>
  </si>
  <si>
    <t>years</t>
  </si>
  <si>
    <t>% Active credit rating</t>
  </si>
  <si>
    <t>%DD</t>
  </si>
  <si>
    <t>%Unrated</t>
  </si>
  <si>
    <t>Nordic</t>
  </si>
  <si>
    <t>Rest of Europe</t>
  </si>
  <si>
    <t>North America</t>
  </si>
  <si>
    <t>Bonds and debt instruments, hedging</t>
  </si>
  <si>
    <t>% of Credit risk exposure on-balance sheet</t>
  </si>
  <si>
    <t>% of Credit risk exposure off-balance sheet</t>
  </si>
  <si>
    <t>% of Total credit risk exposure</t>
  </si>
  <si>
    <t>Facility level</t>
  </si>
  <si>
    <t>Cross default</t>
  </si>
  <si>
    <t>Past due &gt; 90 days as a % of total loans within sector</t>
  </si>
  <si>
    <t>% contribution to past due &gt; 90 days</t>
  </si>
  <si>
    <t>Total past due &gt; 90 days as a % of loans to customers</t>
  </si>
  <si>
    <t>Gross carrying amount</t>
  </si>
  <si>
    <t>31 December [ISKm]</t>
  </si>
  <si>
    <t>PD</t>
  </si>
  <si>
    <t>LGD</t>
  </si>
  <si>
    <t>EL</t>
  </si>
  <si>
    <t>SME</t>
  </si>
  <si>
    <t>Individually impaired</t>
  </si>
  <si>
    <t>Loans to corporates</t>
  </si>
  <si>
    <t>Loans to individuals</t>
  </si>
  <si>
    <t>Up  to 3 days</t>
  </si>
  <si>
    <t>4  to 30 days</t>
  </si>
  <si>
    <t>31 to 60 days</t>
  </si>
  <si>
    <t>61 to 90 days</t>
  </si>
  <si>
    <t>More than 
90 days</t>
  </si>
  <si>
    <t>Total past due but not impaired loans</t>
  </si>
  <si>
    <t>Financial institution</t>
  </si>
  <si>
    <t>Funds</t>
  </si>
  <si>
    <t xml:space="preserve">Foreign currency [ISK m]
</t>
  </si>
  <si>
    <t>Net Exposure</t>
  </si>
  <si>
    <t>EUR</t>
  </si>
  <si>
    <t>GBP</t>
  </si>
  <si>
    <t>USD</t>
  </si>
  <si>
    <t>DKK</t>
  </si>
  <si>
    <t>JPY</t>
  </si>
  <si>
    <t>Total net position</t>
  </si>
  <si>
    <t>10 day 99% VaR</t>
  </si>
  <si>
    <t>CHF</t>
  </si>
  <si>
    <t>Diversification</t>
  </si>
  <si>
    <t>Total Value-at-Risk</t>
  </si>
  <si>
    <t>Listed</t>
  </si>
  <si>
    <t>Unlisted</t>
  </si>
  <si>
    <t>Investments in associates, non-core</t>
  </si>
  <si>
    <t>Equity instruments with variable income</t>
  </si>
  <si>
    <t>Fund shares - Bonds</t>
  </si>
  <si>
    <t>Total equity exposure in the banking book</t>
  </si>
  <si>
    <t>Table 5.5 Assets and liabilities at fair value by interest fixing period</t>
  </si>
  <si>
    <t>Assets [ISK m]</t>
  </si>
  <si>
    <t>0-1M</t>
  </si>
  <si>
    <t>1-6M</t>
  </si>
  <si>
    <t>6-12M</t>
  </si>
  <si>
    <t>1-5Y</t>
  </si>
  <si>
    <t>5-10Y</t>
  </si>
  <si>
    <t>10-20Y</t>
  </si>
  <si>
    <t>&gt;20Y</t>
  </si>
  <si>
    <t>Total fair value</t>
  </si>
  <si>
    <t>Total book value</t>
  </si>
  <si>
    <t>Balances with Central Bank</t>
  </si>
  <si>
    <t>Bonds</t>
  </si>
  <si>
    <t>Derivatives and hedging securities*</t>
  </si>
  <si>
    <t>Total interest bearing-assets</t>
  </si>
  <si>
    <t>Non-interest-bearing assets</t>
  </si>
  <si>
    <t>Liabilities and Equity [ISK m]</t>
  </si>
  <si>
    <t>Due to Central Bank and credit institutions</t>
  </si>
  <si>
    <t>Deposits from customers</t>
  </si>
  <si>
    <t>Covered bonds</t>
  </si>
  <si>
    <t>Other borrowings</t>
  </si>
  <si>
    <t>Total interest bearing-liabilities</t>
  </si>
  <si>
    <t>Non-interest-bearing liabilities</t>
  </si>
  <si>
    <t>Derivatives and hedging securities [ISK m]</t>
  </si>
  <si>
    <t>Net position</t>
  </si>
  <si>
    <t>Total [ISK m]</t>
  </si>
  <si>
    <t>* Derivatives and hedging securities can only be broken down by interest-fixing period by viewing net positions.</t>
  </si>
  <si>
    <t>0-1Y</t>
  </si>
  <si>
    <t>ISK, non-indexed</t>
  </si>
  <si>
    <t>ISK, CPI-indexed</t>
  </si>
  <si>
    <t>Shift (bps)</t>
  </si>
  <si>
    <t>All periods</t>
  </si>
  <si>
    <t>All currencies total</t>
  </si>
  <si>
    <t>Book value</t>
  </si>
  <si>
    <t>Long</t>
  </si>
  <si>
    <t>Short</t>
  </si>
  <si>
    <t>Year-end</t>
  </si>
  <si>
    <t>Maximum</t>
  </si>
  <si>
    <t>No. of contracts</t>
  </si>
  <si>
    <t>Forward exchange rate agreements</t>
  </si>
  <si>
    <t>Interest rate and exchange rate agreements</t>
  </si>
  <si>
    <t>Bond swap agreements</t>
  </si>
  <si>
    <t>Share swap agreements</t>
  </si>
  <si>
    <t>Options</t>
  </si>
  <si>
    <t>Underlying positions</t>
  </si>
  <si>
    <t>Main risk factor</t>
  </si>
  <si>
    <t>Long positions [ISK m]</t>
  </si>
  <si>
    <t>MV</t>
  </si>
  <si>
    <t>Duration</t>
  </si>
  <si>
    <t>BPV</t>
  </si>
  <si>
    <t>Short positions [ISK m]</t>
  </si>
  <si>
    <t>Inflow from deposits at credit institutions</t>
  </si>
  <si>
    <t>Other inflow</t>
  </si>
  <si>
    <t>Total inflow *</t>
  </si>
  <si>
    <t>Deposit outflow</t>
  </si>
  <si>
    <t>Other outflow</t>
  </si>
  <si>
    <t>Total outflow</t>
  </si>
  <si>
    <t>Cash on hand and Central Bank deposits</t>
  </si>
  <si>
    <t>Government bonds and other repo-eligible bonds</t>
  </si>
  <si>
    <t>Total level 1 assets **</t>
  </si>
  <si>
    <t>Total level 2 assets **</t>
  </si>
  <si>
    <t>Total high quality liquid assets</t>
  </si>
  <si>
    <t>Liquidity Coverage Ratio</t>
  </si>
  <si>
    <t>*Total inflow is capped at 75% of total outflow</t>
  </si>
  <si>
    <t>**For detailed definition, see Central Bank Rules no. 1031/2014</t>
  </si>
  <si>
    <t xml:space="preserve">Table 6.3 Breakdown of LCR </t>
  </si>
  <si>
    <t>Equity and Tier II</t>
  </si>
  <si>
    <t>Secured Financing</t>
  </si>
  <si>
    <t>Unsecured Financing</t>
  </si>
  <si>
    <t>Retail / SME deposits</t>
  </si>
  <si>
    <t>Other deposits</t>
  </si>
  <si>
    <t>Available stable funding</t>
  </si>
  <si>
    <t>Liquid assets</t>
  </si>
  <si>
    <t>Loans to customers, performing</t>
  </si>
  <si>
    <t>Required stable funding</t>
  </si>
  <si>
    <t>Balance</t>
  </si>
  <si>
    <t>Net stable funding ratio</t>
  </si>
  <si>
    <t>Deposits maturing within 30 days</t>
  </si>
  <si>
    <t>Less Stable</t>
  </si>
  <si>
    <t>Weight (%)</t>
  </si>
  <si>
    <t>Stable</t>
  </si>
  <si>
    <t>Operational relationship</t>
  </si>
  <si>
    <t>Corporations</t>
  </si>
  <si>
    <t>Sovereigns, central-banks and PSE</t>
  </si>
  <si>
    <t>Financial entities being wound up</t>
  </si>
  <si>
    <t>Pension funds</t>
  </si>
  <si>
    <t>Domestic financial entites</t>
  </si>
  <si>
    <t>Foreign financial entites</t>
  </si>
  <si>
    <t>Other foreign parties</t>
  </si>
  <si>
    <t xml:space="preserve">Category </t>
  </si>
  <si>
    <t>* As per the LCR methodology, no outflow assumed from deposits with maturity longer than 30 days</t>
  </si>
  <si>
    <t>Term
deposits*</t>
  </si>
  <si>
    <t>Category</t>
  </si>
  <si>
    <t>Customer deposits</t>
  </si>
  <si>
    <t>Financial liabilities</t>
  </si>
  <si>
    <t xml:space="preserve">Assets 31 December </t>
  </si>
  <si>
    <t>2012</t>
  </si>
  <si>
    <t>On demand</t>
  </si>
  <si>
    <t>Up to 3 months</t>
  </si>
  <si>
    <t>3 - 12 months</t>
  </si>
  <si>
    <t>1 - 5 years</t>
  </si>
  <si>
    <t>With no maturity</t>
  </si>
  <si>
    <t>Liabilities 31 December</t>
  </si>
  <si>
    <t>Fund shares - Other</t>
  </si>
  <si>
    <t>Table 1.1</t>
  </si>
  <si>
    <t>1  Introduction</t>
  </si>
  <si>
    <t>3  Capital Management</t>
  </si>
  <si>
    <t>Key capital adequacy figures</t>
  </si>
  <si>
    <t xml:space="preserve">Table 3.2 </t>
  </si>
  <si>
    <t xml:space="preserve">Table 3.4 </t>
  </si>
  <si>
    <t xml:space="preserve">Table 3.5 </t>
  </si>
  <si>
    <t xml:space="preserve">Table 3.6 </t>
  </si>
  <si>
    <t>On-balance sheet credit risk exposure broken down by exposure classes and maturity, book value</t>
  </si>
  <si>
    <t xml:space="preserve">Table 3.7 </t>
  </si>
  <si>
    <t>Collateral types broken down by exposure classes</t>
  </si>
  <si>
    <t>4  Credit Risk</t>
  </si>
  <si>
    <t xml:space="preserve">Table 3.1 </t>
  </si>
  <si>
    <t>Breakdown of credit risk exposure</t>
  </si>
  <si>
    <t>Table 4.2</t>
  </si>
  <si>
    <t>Table 4.3</t>
  </si>
  <si>
    <t>Table 4.4</t>
  </si>
  <si>
    <t>Table 4.6</t>
  </si>
  <si>
    <t>Table 4.7</t>
  </si>
  <si>
    <t>Table 4.8</t>
  </si>
  <si>
    <t>Table 4.10</t>
  </si>
  <si>
    <t>Table 4.11</t>
  </si>
  <si>
    <t>Table 4.14</t>
  </si>
  <si>
    <t>Table 4.15</t>
  </si>
  <si>
    <t>Table 4.16</t>
  </si>
  <si>
    <t>Table 4.17</t>
  </si>
  <si>
    <t>Table 4.18</t>
  </si>
  <si>
    <t>Table 4.19</t>
  </si>
  <si>
    <t>Table 5.2</t>
  </si>
  <si>
    <t>Table 5.3</t>
  </si>
  <si>
    <t>Table 5.4</t>
  </si>
  <si>
    <t>Table 5.5</t>
  </si>
  <si>
    <t>Table 5.6</t>
  </si>
  <si>
    <t>Table 5.7</t>
  </si>
  <si>
    <t>Table 5.8</t>
  </si>
  <si>
    <t>Table 5.9</t>
  </si>
  <si>
    <t>Table 5.10</t>
  </si>
  <si>
    <t>Table 5.11</t>
  </si>
  <si>
    <t>Table 5.12</t>
  </si>
  <si>
    <t>Table 6.3</t>
  </si>
  <si>
    <t>Table 6.4</t>
  </si>
  <si>
    <t>Table 6.5</t>
  </si>
  <si>
    <t>Table 6.6</t>
  </si>
  <si>
    <t>Table 6.8</t>
  </si>
  <si>
    <t>Table 6.9</t>
  </si>
  <si>
    <t>Table 6.10</t>
  </si>
  <si>
    <t>Development of the loan portfolio</t>
  </si>
  <si>
    <t>Loans to customers specified by types of loans</t>
  </si>
  <si>
    <t>Credit risk exposure broken down by industry</t>
  </si>
  <si>
    <t>Geopgraphic distribution of credit risk exposure</t>
  </si>
  <si>
    <t>Collateral, parent company</t>
  </si>
  <si>
    <t>Defaults by sector, parent company</t>
  </si>
  <si>
    <t>Impaired loans to customers by sector</t>
  </si>
  <si>
    <t>Impaired loans to customers by geographic area</t>
  </si>
  <si>
    <t>Expected loss down to exposure type</t>
  </si>
  <si>
    <t>Credit quality by class of financial asset</t>
  </si>
  <si>
    <t>Number of days in default for loans which are not impaired</t>
  </si>
  <si>
    <t>Counterparty credti risk exposure gross and net of collateral</t>
  </si>
  <si>
    <t>Net position of assets and liabilities by currency</t>
  </si>
  <si>
    <t>Equity exposure in the banking book</t>
  </si>
  <si>
    <t>Assets and liabilities at fair value by interest fixing period</t>
  </si>
  <si>
    <t>Sensitivity of the fair value of interest bearing assets and liabilities on the banking book</t>
  </si>
  <si>
    <t>The Bank's Leverage ratio</t>
  </si>
  <si>
    <t xml:space="preserve">Breakdown of LCR </t>
  </si>
  <si>
    <t>Distribution of deposits by LCR categories</t>
  </si>
  <si>
    <t>Breakdown of funding by type</t>
  </si>
  <si>
    <t>Breakdown of assets by contractual maturity</t>
  </si>
  <si>
    <t>Breakdown of liabilities by contractual maturity</t>
  </si>
  <si>
    <t>5  Market Risk</t>
  </si>
  <si>
    <t>6  Liquidity Risk</t>
  </si>
  <si>
    <t>Credit risk exposure broken down by maturity</t>
  </si>
  <si>
    <t>Arion Bank Pillar 3 Risk Disclosures Tables 2015</t>
  </si>
  <si>
    <t>Table 1.1 Main subsidiaries in which Arion Bank held a direct interest at the end of 2015, fully consolidated</t>
  </si>
  <si>
    <t>2015</t>
  </si>
  <si>
    <t>31 December 2015 [ISK m]</t>
  </si>
  <si>
    <t>Non-controlling interest not eligible for inclusion in CET1 capital</t>
  </si>
  <si>
    <t xml:space="preserve">Common equity Tier 1 capital </t>
  </si>
  <si>
    <t>Additional Tier 1 capital</t>
  </si>
  <si>
    <t xml:space="preserve">Tier 1 capital </t>
  </si>
  <si>
    <t>Unsecured ratio % 2015</t>
  </si>
  <si>
    <t>Europe</t>
  </si>
  <si>
    <t>Real estate individuals</t>
  </si>
  <si>
    <t>Real estate corporate</t>
  </si>
  <si>
    <t>NOK</t>
  </si>
  <si>
    <t>Table 5.13 Value-at-Risk for the trading book with a 99 percent confidence level over a 1 day and 1 year horizon</t>
  </si>
  <si>
    <t>Equities</t>
  </si>
  <si>
    <t>Equity Options</t>
  </si>
  <si>
    <t>Interest Rate Swaps</t>
  </si>
  <si>
    <t>Diversification effects</t>
  </si>
  <si>
    <t>Trading Book Total</t>
  </si>
  <si>
    <t xml:space="preserve">Table 6.1 Composition of the Bank's liquid assets [ISK m] </t>
  </si>
  <si>
    <t>Cash and Cenral Bank deposits</t>
  </si>
  <si>
    <t>Short term deposits with other banks</t>
  </si>
  <si>
    <t>Domestic bonds eligable as collateral at the Central Bank</t>
  </si>
  <si>
    <t>Foreign government bonds</t>
  </si>
  <si>
    <t>Covered bonds with a minimum rating of AA-</t>
  </si>
  <si>
    <t>Total liquidity reserve</t>
  </si>
  <si>
    <t>Table 6.5 Distribution of deposits by LCR categories</t>
  </si>
  <si>
    <t>Table 6.6 Breakdown of funding by type</t>
  </si>
  <si>
    <t>Table 6.8 Breakdown of assets by contractual maturity</t>
  </si>
  <si>
    <t>Table 6.9 Breakdown of liabilities by contractual maturity</t>
  </si>
  <si>
    <t>Table 6.12 Breakdown of NSFR, parent company and ABMIIF consolidated, other subsidiaries excluded</t>
  </si>
  <si>
    <t>Table 3.9</t>
  </si>
  <si>
    <t>Book</t>
  </si>
  <si>
    <t>value</t>
  </si>
  <si>
    <t>Rating Model</t>
  </si>
  <si>
    <t>Table 4.21</t>
  </si>
  <si>
    <t>Table 5.10 The Bank's proprietary trading exposure</t>
  </si>
  <si>
    <t>Table 6.4 Distribution of deposits by LCR categories. The expected stressed outflow weight is shown for each category</t>
  </si>
  <si>
    <t>Breakdown of rating status by book value</t>
  </si>
  <si>
    <t>VaR for net currency positions with a 99 percent confidence level over a 10 day horizon</t>
  </si>
  <si>
    <t>Loss in fair value in banking book due to interest rate shock movements</t>
  </si>
  <si>
    <t>Loss due to interest rate shock movements on fair value and book value basis</t>
  </si>
  <si>
    <t>Positions within the Bank's proprietary trading</t>
  </si>
  <si>
    <t>The Bank's proprietary trading exposure</t>
  </si>
  <si>
    <t>First order sensitivity of long and short bond positions and swaps in the Bank’s trading book</t>
  </si>
  <si>
    <t>Value-at-Risk for the trading book with a 99 percent confidence level over a 1 day and 1 year horizon</t>
  </si>
  <si>
    <t>Table 5.13</t>
  </si>
  <si>
    <t>Composition of the Bank's liquid assets</t>
  </si>
  <si>
    <t>Table 6.1</t>
  </si>
  <si>
    <t>Development of the Bank's loans to deposits ratio and asset encumbrance ratio</t>
  </si>
  <si>
    <t>Breakdown of NSFR, parent company and ABMIIF consolidated, other subsidiaries excluded</t>
  </si>
  <si>
    <t>Table 6.11</t>
  </si>
  <si>
    <t>Exposure, risk-weighted assets and capital requirements split by exposure classes</t>
  </si>
  <si>
    <t>Exposure at Default (on-balance sheet) split by exposure classes and by sector</t>
  </si>
  <si>
    <t>Main subsidiaries in which Arion Bank held a direct interest at the end of 2016, fully consolidated</t>
  </si>
  <si>
    <t>Vörður tryggingar hf.</t>
  </si>
  <si>
    <t>Insurance</t>
  </si>
  <si>
    <t>Cash flow hedges</t>
  </si>
  <si>
    <t>Additional value adjustments</t>
  </si>
  <si>
    <t>General credit risk adjustment</t>
  </si>
  <si>
    <t>31 December 2016 [ISK m]</t>
  </si>
  <si>
    <t>In default</t>
  </si>
  <si>
    <t>Credit value adjustment</t>
  </si>
  <si>
    <t>Table 3.5 Exposure at Default before credit risk mitigation, risk-weighted assets and capital requirements split by exposure classes</t>
  </si>
  <si>
    <t>31 December 2016  [ISK m]</t>
  </si>
  <si>
    <t>Exposure at Default, gross of Credit Risk Mitigation - On Balance Sheet</t>
  </si>
  <si>
    <t>Table 3.6 Exposure at Default (on-balance sheet, before collateral netting) split by exposure classes and by sector</t>
  </si>
  <si>
    <t>Table 3.7 On-balance sheet credit risk exposure broken down by exposure classes and maturity, book value</t>
  </si>
  <si>
    <t>Table 3.8 Collateral types broken down by exposure classes</t>
  </si>
  <si>
    <t>Table 3.10 The Bank's leverage ratio</t>
  </si>
  <si>
    <t>Table 3.3 Key capital adequacy figures</t>
  </si>
  <si>
    <t>Traded debt instruments, banking book</t>
  </si>
  <si>
    <t xml:space="preserve">Loans to customers </t>
  </si>
  <si>
    <t>Table 4.5 Credit risk exposure broken down by industry</t>
  </si>
  <si>
    <t>Table 4.6 Credit risk exposure broken down by maturity</t>
  </si>
  <si>
    <t>Table 4.7 Geopgraphic distribution of credit risk exposure</t>
  </si>
  <si>
    <t xml:space="preserve"> </t>
  </si>
  <si>
    <t>Unsecured ratio % 2016</t>
  </si>
  <si>
    <t>Large corporates</t>
  </si>
  <si>
    <t>Individuals, prime mortgages</t>
  </si>
  <si>
    <t>Individuals, other exposure</t>
  </si>
  <si>
    <t>Retail corporates</t>
  </si>
  <si>
    <t>Performing</t>
  </si>
  <si>
    <t>Problem Loans</t>
  </si>
  <si>
    <t>Modification</t>
  </si>
  <si>
    <t>Refinancing</t>
  </si>
  <si>
    <t>31 December 2016</t>
  </si>
  <si>
    <t>31 December 2015</t>
  </si>
  <si>
    <t>Individual, Prime Mortgage</t>
  </si>
  <si>
    <t>Individual, Other</t>
  </si>
  <si>
    <t>Weighted average</t>
  </si>
  <si>
    <t>Total credit quality</t>
  </si>
  <si>
    <t>net MtM</t>
  </si>
  <si>
    <t>EAD</t>
  </si>
  <si>
    <t>EAD net of collateral</t>
  </si>
  <si>
    <t>Table 5.3 Net position of assets and liabilities by currency</t>
  </si>
  <si>
    <t>Table 5.4 VaR for net currency position with a 99 percent confidence level over a 10 day horizon</t>
  </si>
  <si>
    <t>Table 5.5 Equity exposure in the banking book</t>
  </si>
  <si>
    <t>Realized gain/loss in 2015</t>
  </si>
  <si>
    <t>Unrealized gain/loss in 2015</t>
  </si>
  <si>
    <t>Realized gain/loss in 2016</t>
  </si>
  <si>
    <t>Unrealized gain/loss in 2016</t>
  </si>
  <si>
    <t xml:space="preserve"> -    </t>
  </si>
  <si>
    <t>Table 5.7 Sensitivity of the fair value of interest bearing assets and liabilities on the banking book</t>
  </si>
  <si>
    <t>Table 5.8 Loss in fair value in banking book due to interest rate shock movements</t>
  </si>
  <si>
    <t>Table 5.9 Postitions within the Bank's proprietary trading</t>
  </si>
  <si>
    <t>Table 5.11 Derivatives on the trading book</t>
  </si>
  <si>
    <t>Table 5.12 First order sensitivity of long and short bond positions and swaps in the Bank’s trading book</t>
  </si>
  <si>
    <t>Net outflow*</t>
  </si>
  <si>
    <t>Issued</t>
  </si>
  <si>
    <t>Maturity</t>
  </si>
  <si>
    <t>Maturity type</t>
  </si>
  <si>
    <t>Terms of interest</t>
  </si>
  <si>
    <t>Amount</t>
  </si>
  <si>
    <t>At maturity</t>
  </si>
  <si>
    <t>Fixed CPI linked, 2.5%</t>
  </si>
  <si>
    <t>Fixed CPI linked, 3.5%</t>
  </si>
  <si>
    <t>Fixed, 6.5%</t>
  </si>
  <si>
    <t>Amortizing</t>
  </si>
  <si>
    <t>Fixed CPI linked, 3.75%</t>
  </si>
  <si>
    <t>Fixed CPI linked, 3.6%</t>
  </si>
  <si>
    <t>Fixed CPI linked, 4.0%</t>
  </si>
  <si>
    <t>Senior unsecured bond</t>
  </si>
  <si>
    <t>Floating, EURIBOR + 1%</t>
  </si>
  <si>
    <t>Floating, REIBOR + 1%</t>
  </si>
  <si>
    <t>Fixed, 3.125%</t>
  </si>
  <si>
    <t xml:space="preserve">Fixed, 2.5% </t>
  </si>
  <si>
    <t>RON</t>
  </si>
  <si>
    <t>Fixed, 3.8%</t>
  </si>
  <si>
    <t>SEK</t>
  </si>
  <si>
    <t>Floating, 3 month STIBOR + 2,65%</t>
  </si>
  <si>
    <t>Floating, NIBOR + 2.95%</t>
  </si>
  <si>
    <t xml:space="preserve">Fixed, 1.625% </t>
  </si>
  <si>
    <t>Bills issued</t>
  </si>
  <si>
    <t>Total borrowings</t>
  </si>
  <si>
    <t>Senior unsecured bond*</t>
  </si>
  <si>
    <t>* Refinaned by Kaupthing under the EMTN program in January 2016.</t>
  </si>
  <si>
    <t>Fixed, 5.5%</t>
  </si>
  <si>
    <t>Floating, 3 month LIBOR + 1.93%</t>
  </si>
  <si>
    <t>Floating, 3 month STIBOR + 1.09%</t>
  </si>
  <si>
    <t>Floating, NIBOR + 1.95%</t>
  </si>
  <si>
    <t>Floating, USD 3 month LIBOR + 2.6%</t>
  </si>
  <si>
    <t>Table 4.8 Credit risk due to bonds and debt instruments</t>
  </si>
  <si>
    <t>Icelandic government and government guaranteed bonds</t>
  </si>
  <si>
    <t>Domestic corporates</t>
  </si>
  <si>
    <t>Icelandic regional governments</t>
  </si>
  <si>
    <t>Foreign governments bills and bonds</t>
  </si>
  <si>
    <t>thereof rated AAA</t>
  </si>
  <si>
    <t>thereof rated AA+</t>
  </si>
  <si>
    <t>Credit institutions</t>
  </si>
  <si>
    <t xml:space="preserve">Total </t>
  </si>
  <si>
    <t>Table 4.14 Breakdown of rating status by book value</t>
  </si>
  <si>
    <t>Table 4.10 Collateral for loans to customers</t>
  </si>
  <si>
    <t>Table 4.17 Defaults by sector, parent company</t>
  </si>
  <si>
    <t>Table 4.18 Foreborne loans to customers</t>
  </si>
  <si>
    <t>Table 4.19 Impaired loans to customers by sector</t>
  </si>
  <si>
    <t>Table 4.20 Impaired loans to customers by geographic area</t>
  </si>
  <si>
    <t>Table 4.21 Expected loss by exposure type</t>
  </si>
  <si>
    <t>Table 4.22 Credit quality by class of financial asset</t>
  </si>
  <si>
    <t>Table 4.23 Number of days in default for loans which are not impaired</t>
  </si>
  <si>
    <t>Table 4.25 Counterparty credit risk exposure gross and net of collateral</t>
  </si>
  <si>
    <t>Central Bank</t>
  </si>
  <si>
    <t>thereof rated AA- and above</t>
  </si>
  <si>
    <t>thereof rated A- to A+</t>
  </si>
  <si>
    <t>thereof rated BBB+ and lower</t>
  </si>
  <si>
    <t>Equity holdings in financial sector entities</t>
  </si>
  <si>
    <t>Statutory deductions</t>
  </si>
  <si>
    <t>Table 4.9 Balances at the Central Bank and loans to credit institutions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</si>
</sst>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_(* #,##0_);_(* \(#,##0\);_(* &quot;-&quot;_);_(@_)"/>
    <numFmt numFmtId="212" formatCode="dd/mm/yy;@"/>
    <numFmt numFmtId="213" formatCode="#,##0;\(#,##0\)"/>
  </numFmts>
  <fonts count="94">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5"/>
      <color theme="0"/>
      <name val="Calibri"/>
      <family val="2"/>
      <scheme val="minor"/>
    </font>
    <font>
      <b/>
      <sz val="10"/>
      <color rgb="FF005FAC"/>
      <name val="Calibri"/>
      <family val="2"/>
      <scheme val="minor"/>
    </font>
    <font>
      <sz val="7"/>
      <color theme="1"/>
      <name val="Calibri"/>
      <family val="2"/>
      <scheme val="minor"/>
    </font>
    <font>
      <b/>
      <sz val="8"/>
      <color theme="0"/>
      <name val="Calibri"/>
      <family val="2"/>
      <scheme val="minor"/>
    </font>
    <font>
      <sz val="11"/>
      <color theme="0" tint="-0.249977111117893"/>
      <name val="Calibri"/>
      <family val="2"/>
      <scheme val="minor"/>
    </font>
    <font>
      <sz val="8"/>
      <color rgb="FFFFFFFF"/>
      <name val="Calibri"/>
      <family val="2"/>
    </font>
    <font>
      <sz val="10"/>
      <color rgb="FFFFFFFF"/>
      <name val="Calibri"/>
      <family val="2"/>
    </font>
    <font>
      <b/>
      <sz val="10"/>
      <color rgb="FFFFFFFF"/>
      <name val="Calibri"/>
      <family val="2"/>
    </font>
    <font>
      <sz val="10"/>
      <color rgb="FF000000"/>
      <name val="Calibri"/>
      <family val="2"/>
    </font>
    <font>
      <b/>
      <sz val="10"/>
      <color rgb="FF000000"/>
      <name val="Calibri"/>
      <family val="2"/>
    </font>
    <font>
      <sz val="10"/>
      <color theme="0" tint="-0.34998626667073579"/>
      <name val="Calibri"/>
      <family val="2"/>
      <scheme val="minor"/>
    </font>
    <font>
      <sz val="10"/>
      <color theme="0" tint="-0.249977111117893"/>
      <name val="Calibri"/>
      <family val="2"/>
      <scheme val="minor"/>
    </font>
    <font>
      <b/>
      <sz val="10"/>
      <name val="Calibri"/>
      <family val="2"/>
      <scheme val="minor"/>
    </font>
    <font>
      <i/>
      <sz val="10"/>
      <name val="Calibri"/>
      <family val="2"/>
      <scheme val="minor"/>
    </font>
    <font>
      <b/>
      <sz val="10"/>
      <color theme="0"/>
      <name val="Calibri"/>
      <family val="2"/>
    </font>
    <font>
      <sz val="8"/>
      <name val="Danske Text"/>
    </font>
    <font>
      <i/>
      <sz val="10"/>
      <color theme="1"/>
      <name val="Calibri"/>
      <family val="2"/>
      <scheme val="minor"/>
    </font>
    <font>
      <i/>
      <sz val="10"/>
      <color rgb="FF000000"/>
      <name val="Calibri"/>
      <family val="2"/>
    </font>
    <font>
      <b/>
      <i/>
      <sz val="10"/>
      <color theme="1"/>
      <name val="Calibri"/>
      <family val="2"/>
      <scheme val="minor"/>
    </font>
    <font>
      <b/>
      <sz val="11"/>
      <color rgb="FF005FAC"/>
      <name val="Calibri"/>
      <family val="2"/>
      <scheme val="minor"/>
    </font>
    <font>
      <u/>
      <sz val="11"/>
      <color theme="10"/>
      <name val="Calibri"/>
      <family val="2"/>
      <scheme val="minor"/>
    </font>
    <font>
      <u/>
      <sz val="10"/>
      <color theme="10"/>
      <name val="Calibri"/>
      <family val="2"/>
      <scheme val="minor"/>
    </font>
  </fonts>
  <fills count="6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005FAC"/>
        <bgColor rgb="FF000000"/>
      </patternFill>
    </fill>
    <fill>
      <patternFill patternType="solid">
        <fgColor rgb="FFFFFFFF"/>
        <bgColor rgb="FF000000"/>
      </patternFill>
    </fill>
    <fill>
      <patternFill patternType="solid">
        <fgColor theme="0"/>
        <bgColor rgb="FF000000"/>
      </patternFill>
    </fill>
    <fill>
      <patternFill patternType="solid">
        <fgColor rgb="FF005CAC"/>
        <bgColor indexed="64"/>
      </patternFill>
    </fill>
  </fills>
  <borders count="68">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
      <left/>
      <right/>
      <top/>
      <bottom style="thin">
        <color rgb="FFFFFFFF"/>
      </bottom>
      <diagonal/>
    </border>
    <border>
      <left style="thin">
        <color rgb="FF005FAC"/>
      </left>
      <right/>
      <top style="thin">
        <color rgb="FF005FAC"/>
      </top>
      <bottom/>
      <diagonal/>
    </border>
    <border>
      <left/>
      <right/>
      <top style="thin">
        <color rgb="FF005FAC"/>
      </top>
      <bottom style="thin">
        <color rgb="FFFFFFFF"/>
      </bottom>
      <diagonal/>
    </border>
    <border>
      <left/>
      <right/>
      <top style="thin">
        <color rgb="FF005FAC"/>
      </top>
      <bottom/>
      <diagonal/>
    </border>
    <border>
      <left/>
      <right style="thin">
        <color rgb="FF005FAC"/>
      </right>
      <top style="thin">
        <color rgb="FF005FAC"/>
      </top>
      <bottom/>
      <diagonal/>
    </border>
    <border>
      <left style="thin">
        <color rgb="FF005FAC"/>
      </left>
      <right/>
      <top/>
      <bottom/>
      <diagonal/>
    </border>
    <border>
      <left/>
      <right style="thin">
        <color rgb="FF005FAC"/>
      </right>
      <top/>
      <bottom/>
      <diagonal/>
    </border>
    <border>
      <left style="thin">
        <color rgb="FF005FAC"/>
      </left>
      <right/>
      <top/>
      <bottom style="thick">
        <color rgb="FFFA7800"/>
      </bottom>
      <diagonal/>
    </border>
    <border>
      <left/>
      <right style="thin">
        <color rgb="FF005FAC"/>
      </right>
      <top/>
      <bottom style="thick">
        <color rgb="FFFA7800"/>
      </bottom>
      <diagonal/>
    </border>
    <border>
      <left/>
      <right/>
      <top/>
      <bottom style="thin">
        <color theme="0"/>
      </bottom>
      <diagonal/>
    </border>
    <border>
      <left/>
      <right style="thin">
        <color rgb="FF005FAC"/>
      </right>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rgb="FFFA7800"/>
      </bottom>
      <diagonal/>
    </border>
    <border>
      <left/>
      <right/>
      <top style="thin">
        <color rgb="FFFA7800"/>
      </top>
      <bottom style="thin">
        <color indexed="64"/>
      </bottom>
      <diagonal/>
    </border>
    <border>
      <left/>
      <right/>
      <top/>
      <bottom style="medium">
        <color rgb="FF005FAC"/>
      </bottom>
      <diagonal/>
    </border>
    <border>
      <left style="thin">
        <color indexed="64"/>
      </left>
      <right/>
      <top style="thick">
        <color rgb="FFFA7800"/>
      </top>
      <bottom/>
      <diagonal/>
    </border>
    <border>
      <left style="thin">
        <color indexed="64"/>
      </left>
      <right/>
      <top style="thin">
        <color indexed="64"/>
      </top>
      <bottom/>
      <diagonal/>
    </border>
    <border>
      <left/>
      <right/>
      <top style="thick">
        <color rgb="FFFA7800"/>
      </top>
      <bottom style="thin">
        <color indexed="64"/>
      </bottom>
      <diagonal/>
    </border>
    <border>
      <left/>
      <right/>
      <top/>
      <bottom style="medium">
        <color rgb="FFEB782A"/>
      </bottom>
      <diagonal/>
    </border>
    <border>
      <left style="thin">
        <color indexed="64"/>
      </left>
      <right/>
      <top style="thick">
        <color rgb="FFFA7800"/>
      </top>
      <bottom style="thin">
        <color indexed="64"/>
      </bottom>
      <diagonal/>
    </border>
    <border>
      <left/>
      <right/>
      <top style="thick">
        <color rgb="FFFA7800"/>
      </top>
      <bottom/>
      <diagonal/>
    </border>
  </borders>
  <cellStyleXfs count="30801">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xf numFmtId="9" fontId="48" fillId="0" borderId="0"/>
    <xf numFmtId="0" fontId="92" fillId="0" borderId="0" applyNumberFormat="0" applyFill="0" applyBorder="0" applyAlignment="0" applyProtection="0"/>
    <xf numFmtId="0" fontId="48" fillId="0" borderId="0">
      <alignment horizontal="justify" vertical="top" wrapText="1"/>
    </xf>
  </cellStyleXfs>
  <cellXfs count="667">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189" fontId="41" fillId="3" borderId="0" xfId="30277" applyFont="1" applyFill="1">
      <alignment horizontal="right"/>
    </xf>
    <xf numFmtId="189" fontId="41" fillId="3" borderId="8" xfId="30277" applyFont="1" applyFill="1" applyBorder="1">
      <alignment horizontal="right"/>
    </xf>
    <xf numFmtId="0" fontId="72" fillId="33" borderId="0" xfId="12443" applyFont="1" applyFill="1" applyBorder="1"/>
    <xf numFmtId="0" fontId="73"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165" fontId="0" fillId="3" borderId="0" xfId="0" applyNumberFormat="1" applyFill="1"/>
    <xf numFmtId="165" fontId="41" fillId="3" borderId="0" xfId="30277" applyNumberFormat="1" applyFont="1" applyFill="1">
      <alignment horizontal="right"/>
    </xf>
    <xf numFmtId="165" fontId="41" fillId="3" borderId="0" xfId="30277" applyNumberFormat="1" applyFont="1" applyFill="1" applyBorder="1">
      <alignment horizontal="right"/>
    </xf>
    <xf numFmtId="3" fontId="20" fillId="3" borderId="0" xfId="0" applyNumberFormat="1" applyFont="1" applyFill="1" applyBorder="1"/>
    <xf numFmtId="3"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0" fontId="74" fillId="3" borderId="0" xfId="0" applyFont="1" applyFill="1" applyBorder="1"/>
    <xf numFmtId="189" fontId="41" fillId="3" borderId="0" xfId="30277" applyNumberFormat="1" applyFont="1" applyFill="1">
      <alignment horizontal="right"/>
    </xf>
    <xf numFmtId="0" fontId="15" fillId="0" borderId="0" xfId="0" applyFont="1" applyFill="1"/>
    <xf numFmtId="0" fontId="15" fillId="0" borderId="0" xfId="0" applyFont="1" applyFill="1" applyAlignment="1">
      <alignment vertical="center"/>
    </xf>
    <xf numFmtId="0" fontId="15"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190" fontId="15" fillId="0" borderId="0" xfId="0" applyNumberFormat="1" applyFont="1" applyFill="1" applyBorder="1" applyAlignment="1">
      <alignment horizontal="right" vertical="center"/>
    </xf>
    <xf numFmtId="190" fontId="15" fillId="0" borderId="0" xfId="0" applyNumberFormat="1" applyFont="1" applyFill="1" applyAlignment="1">
      <alignment horizontal="right" vertical="center"/>
    </xf>
    <xf numFmtId="0" fontId="15" fillId="0" borderId="8" xfId="0" applyFont="1" applyFill="1" applyBorder="1" applyAlignment="1">
      <alignment vertical="center"/>
    </xf>
    <xf numFmtId="0" fontId="15" fillId="0" borderId="8" xfId="0" applyFont="1" applyFill="1" applyBorder="1" applyAlignment="1">
      <alignment horizontal="right" vertical="center"/>
    </xf>
    <xf numFmtId="0" fontId="15" fillId="3" borderId="0" xfId="0" applyFont="1" applyFill="1" applyAlignment="1">
      <alignment vertical="top"/>
    </xf>
    <xf numFmtId="3" fontId="15" fillId="0" borderId="0" xfId="0" applyNumberFormat="1" applyFont="1" applyFill="1" applyBorder="1"/>
    <xf numFmtId="3" fontId="76" fillId="0" borderId="0" xfId="0" applyNumberFormat="1" applyFont="1" applyFill="1"/>
    <xf numFmtId="0" fontId="15" fillId="0" borderId="8" xfId="0" applyFont="1" applyFill="1" applyBorder="1"/>
    <xf numFmtId="3" fontId="15" fillId="0" borderId="8" xfId="0" applyNumberFormat="1" applyFont="1" applyFill="1" applyBorder="1" applyAlignment="1">
      <alignment horizontal="right"/>
    </xf>
    <xf numFmtId="3" fontId="17" fillId="0" borderId="9" xfId="0" applyNumberFormat="1" applyFont="1" applyFill="1" applyBorder="1"/>
    <xf numFmtId="172" fontId="15" fillId="0" borderId="0" xfId="0" applyNumberFormat="1" applyFont="1" applyFill="1" applyBorder="1"/>
    <xf numFmtId="0" fontId="15" fillId="0" borderId="0" xfId="0" applyFont="1" applyFill="1" applyBorder="1"/>
    <xf numFmtId="172" fontId="15" fillId="0" borderId="8" xfId="0" applyNumberFormat="1" applyFont="1" applyFill="1" applyBorder="1"/>
    <xf numFmtId="3" fontId="0" fillId="0" borderId="0" xfId="1" applyNumberFormat="1" applyFont="1"/>
    <xf numFmtId="0" fontId="17" fillId="0" borderId="8" xfId="0" applyFont="1" applyFill="1" applyBorder="1"/>
    <xf numFmtId="3" fontId="17" fillId="0" borderId="8" xfId="0" applyNumberFormat="1" applyFont="1" applyFill="1" applyBorder="1"/>
    <xf numFmtId="0" fontId="15" fillId="0" borderId="0" xfId="0" applyFont="1" applyFill="1" applyBorder="1" applyAlignment="1"/>
    <xf numFmtId="3" fontId="15" fillId="0" borderId="0" xfId="0" applyNumberFormat="1" applyFont="1" applyFill="1"/>
    <xf numFmtId="165" fontId="15" fillId="0" borderId="0" xfId="1" applyNumberFormat="1" applyFont="1" applyFill="1"/>
    <xf numFmtId="165" fontId="15" fillId="0" borderId="8" xfId="1" applyNumberFormat="1" applyFont="1" applyFill="1" applyBorder="1"/>
    <xf numFmtId="49" fontId="79" fillId="60" borderId="0" xfId="30291" applyNumberFormat="1" applyFont="1" applyFill="1" applyBorder="1" applyAlignment="1">
      <alignment horizontal="center"/>
    </xf>
    <xf numFmtId="0" fontId="79" fillId="60" borderId="0" xfId="30291" applyFont="1" applyFill="1" applyBorder="1" applyAlignment="1">
      <alignment horizontal="center"/>
    </xf>
    <xf numFmtId="0" fontId="79" fillId="60" borderId="0" xfId="30291" applyFont="1" applyFill="1" applyBorder="1"/>
    <xf numFmtId="0" fontId="79" fillId="60" borderId="0" xfId="30291" applyFont="1" applyFill="1" applyBorder="1" applyAlignment="1">
      <alignment horizontal="right" vertical="center" wrapText="1"/>
    </xf>
    <xf numFmtId="9" fontId="79" fillId="60" borderId="0" xfId="30291" applyNumberFormat="1" applyFont="1" applyFill="1" applyBorder="1" applyAlignment="1">
      <alignment horizontal="right" vertical="center" wrapText="1"/>
    </xf>
    <xf numFmtId="0" fontId="15" fillId="0" borderId="0" xfId="0" applyFont="1" applyFill="1" applyAlignment="1">
      <alignment vertical="top"/>
    </xf>
    <xf numFmtId="0" fontId="78" fillId="60" borderId="44" xfId="30291" applyFont="1" applyFill="1" applyBorder="1"/>
    <xf numFmtId="49" fontId="79" fillId="60" borderId="46" xfId="30291" applyNumberFormat="1" applyFont="1" applyFill="1" applyBorder="1" applyAlignment="1">
      <alignment horizontal="center"/>
    </xf>
    <xf numFmtId="49" fontId="79" fillId="60" borderId="47" xfId="30291" applyNumberFormat="1" applyFont="1" applyFill="1" applyBorder="1" applyAlignment="1">
      <alignment horizontal="center"/>
    </xf>
    <xf numFmtId="0" fontId="78" fillId="60" borderId="48" xfId="30291" applyFont="1" applyFill="1" applyBorder="1"/>
    <xf numFmtId="49" fontId="79" fillId="60" borderId="49" xfId="30291" applyNumberFormat="1" applyFont="1" applyFill="1" applyBorder="1" applyAlignment="1">
      <alignment horizontal="center"/>
    </xf>
    <xf numFmtId="0" fontId="79" fillId="60" borderId="48" xfId="30291" applyFont="1" applyFill="1" applyBorder="1"/>
    <xf numFmtId="9" fontId="79" fillId="60" borderId="49" xfId="30291" applyNumberFormat="1" applyFont="1" applyFill="1" applyBorder="1" applyAlignment="1">
      <alignment horizontal="right" vertical="center" wrapText="1"/>
    </xf>
    <xf numFmtId="0" fontId="80" fillId="61" borderId="0" xfId="0" applyFont="1" applyFill="1" applyBorder="1"/>
    <xf numFmtId="0" fontId="80" fillId="61" borderId="0" xfId="0" applyFont="1" applyFill="1" applyBorder="1" applyAlignment="1">
      <alignment horizontal="left" indent="1"/>
    </xf>
    <xf numFmtId="3" fontId="15" fillId="0" borderId="0" xfId="1" applyNumberFormat="1" applyFont="1"/>
    <xf numFmtId="0" fontId="41" fillId="3" borderId="0" xfId="0" applyFont="1" applyFill="1"/>
    <xf numFmtId="0" fontId="81" fillId="61" borderId="9" xfId="0" applyFont="1" applyFill="1" applyBorder="1"/>
    <xf numFmtId="0" fontId="15" fillId="3" borderId="0" xfId="0" applyFont="1" applyFill="1" applyBorder="1"/>
    <xf numFmtId="3" fontId="80" fillId="61" borderId="0" xfId="0" applyNumberFormat="1" applyFont="1" applyFill="1" applyBorder="1" applyAlignment="1">
      <alignment horizontal="right"/>
    </xf>
    <xf numFmtId="9" fontId="80" fillId="61" borderId="0" xfId="1" applyFont="1" applyFill="1" applyBorder="1" applyAlignment="1">
      <alignment horizontal="right"/>
    </xf>
    <xf numFmtId="3" fontId="80" fillId="61" borderId="0" xfId="1" applyNumberFormat="1" applyFont="1" applyFill="1" applyBorder="1" applyAlignment="1">
      <alignment horizontal="right"/>
    </xf>
    <xf numFmtId="211" fontId="80" fillId="61" borderId="0" xfId="0" applyNumberFormat="1" applyFont="1" applyFill="1" applyBorder="1" applyAlignment="1">
      <alignment horizontal="right"/>
    </xf>
    <xf numFmtId="165" fontId="80" fillId="61" borderId="0" xfId="1" applyNumberFormat="1" applyFont="1" applyFill="1" applyBorder="1" applyAlignment="1">
      <alignment horizontal="right"/>
    </xf>
    <xf numFmtId="211" fontId="80" fillId="0" borderId="0" xfId="0" applyNumberFormat="1" applyFont="1" applyFill="1" applyBorder="1" applyAlignment="1">
      <alignment horizontal="right"/>
    </xf>
    <xf numFmtId="211" fontId="81" fillId="61" borderId="9" xfId="0" applyNumberFormat="1" applyFont="1" applyFill="1" applyBorder="1"/>
    <xf numFmtId="3" fontId="81" fillId="61" borderId="9" xfId="0" applyNumberFormat="1" applyFont="1" applyFill="1" applyBorder="1" applyAlignment="1">
      <alignment horizontal="right"/>
    </xf>
    <xf numFmtId="165" fontId="81" fillId="61" borderId="9" xfId="1" applyNumberFormat="1" applyFont="1" applyFill="1" applyBorder="1" applyAlignment="1">
      <alignment horizontal="right"/>
    </xf>
    <xf numFmtId="165" fontId="80" fillId="61" borderId="0" xfId="0" applyNumberFormat="1" applyFont="1" applyFill="1" applyBorder="1"/>
    <xf numFmtId="3" fontId="81" fillId="0" borderId="9" xfId="0" applyNumberFormat="1" applyFont="1" applyFill="1" applyBorder="1" applyAlignment="1">
      <alignment horizontal="right"/>
    </xf>
    <xf numFmtId="0" fontId="77" fillId="60" borderId="50" xfId="30291" applyFont="1" applyFill="1" applyBorder="1"/>
    <xf numFmtId="0" fontId="77" fillId="60" borderId="42" xfId="30291" applyFont="1" applyFill="1" applyBorder="1" applyAlignment="1">
      <alignment horizontal="center" vertical="center" wrapText="1"/>
    </xf>
    <xf numFmtId="9" fontId="77" fillId="60" borderId="42" xfId="30291" applyNumberFormat="1" applyFont="1" applyFill="1" applyBorder="1" applyAlignment="1">
      <alignment horizontal="center" vertical="center" wrapText="1"/>
    </xf>
    <xf numFmtId="9" fontId="77" fillId="60" borderId="51" xfId="30291" applyNumberFormat="1" applyFont="1" applyFill="1" applyBorder="1" applyAlignment="1">
      <alignment horizontal="center" vertical="center" wrapText="1"/>
    </xf>
    <xf numFmtId="49" fontId="79" fillId="60" borderId="52" xfId="30291" applyNumberFormat="1" applyFont="1" applyFill="1" applyBorder="1" applyAlignment="1">
      <alignment horizontal="center"/>
    </xf>
    <xf numFmtId="0" fontId="79" fillId="60" borderId="52" xfId="30291" applyFont="1" applyFill="1" applyBorder="1"/>
    <xf numFmtId="11" fontId="15" fillId="3" borderId="0" xfId="0" applyNumberFormat="1" applyFont="1" applyFill="1"/>
    <xf numFmtId="0" fontId="80" fillId="0" borderId="0" xfId="0" applyFont="1" applyFill="1" applyBorder="1" applyAlignment="1">
      <alignment horizontal="left" indent="1"/>
    </xf>
    <xf numFmtId="211" fontId="80" fillId="3" borderId="0" xfId="0" applyNumberFormat="1" applyFont="1" applyFill="1" applyBorder="1" applyAlignment="1">
      <alignment horizontal="right"/>
    </xf>
    <xf numFmtId="211" fontId="81" fillId="62" borderId="9" xfId="0" applyNumberFormat="1" applyFont="1" applyFill="1" applyBorder="1"/>
    <xf numFmtId="211" fontId="15" fillId="3" borderId="0" xfId="0" applyNumberFormat="1" applyFont="1" applyFill="1"/>
    <xf numFmtId="4" fontId="15" fillId="3" borderId="0" xfId="0" applyNumberFormat="1" applyFont="1" applyFill="1"/>
    <xf numFmtId="0" fontId="82" fillId="3" borderId="0" xfId="0" applyFont="1" applyFill="1"/>
    <xf numFmtId="0" fontId="82" fillId="0" borderId="0" xfId="0" applyFont="1" applyFill="1" applyBorder="1"/>
    <xf numFmtId="4" fontId="82" fillId="0" borderId="0" xfId="0" applyNumberFormat="1" applyFont="1" applyFill="1" applyBorder="1"/>
    <xf numFmtId="0" fontId="79" fillId="60" borderId="42" xfId="30291" applyFont="1" applyFill="1" applyBorder="1"/>
    <xf numFmtId="0" fontId="79" fillId="60" borderId="42" xfId="30291" applyFont="1" applyFill="1" applyBorder="1" applyAlignment="1">
      <alignment horizontal="center" wrapText="1"/>
    </xf>
    <xf numFmtId="9" fontId="79" fillId="60" borderId="42" xfId="30291" applyNumberFormat="1" applyFont="1" applyFill="1" applyBorder="1" applyAlignment="1">
      <alignment horizontal="center" wrapText="1"/>
    </xf>
    <xf numFmtId="3" fontId="83" fillId="0" borderId="0" xfId="0" applyNumberFormat="1" applyFont="1" applyFill="1"/>
    <xf numFmtId="211" fontId="80" fillId="62" borderId="0" xfId="0" applyNumberFormat="1" applyFont="1" applyFill="1" applyBorder="1" applyAlignment="1">
      <alignment horizontal="right"/>
    </xf>
    <xf numFmtId="211" fontId="81" fillId="61" borderId="9" xfId="0" applyNumberFormat="1" applyFont="1" applyFill="1" applyBorder="1" applyAlignment="1">
      <alignment horizontal="right"/>
    </xf>
    <xf numFmtId="0" fontId="79" fillId="60" borderId="42" xfId="30291" applyFont="1" applyFill="1" applyBorder="1" applyAlignment="1">
      <alignment horizontal="right"/>
    </xf>
    <xf numFmtId="3" fontId="15" fillId="3" borderId="0" xfId="0" applyNumberFormat="1" applyFont="1" applyFill="1" applyBorder="1"/>
    <xf numFmtId="0" fontId="79" fillId="60" borderId="42" xfId="30291" applyFont="1" applyFill="1" applyBorder="1" applyAlignment="1">
      <alignment horizontal="right" vertical="center" wrapText="1"/>
    </xf>
    <xf numFmtId="0" fontId="79" fillId="60" borderId="42" xfId="30291" applyFont="1" applyFill="1" applyBorder="1" applyAlignment="1">
      <alignment horizontal="right" vertical="center"/>
    </xf>
    <xf numFmtId="0" fontId="41" fillId="3" borderId="0" xfId="12564" applyFont="1" applyFill="1" applyBorder="1"/>
    <xf numFmtId="189" fontId="41" fillId="0" borderId="0" xfId="30277" applyFont="1" applyFill="1">
      <alignment horizontal="right"/>
    </xf>
    <xf numFmtId="189" fontId="41" fillId="3" borderId="0" xfId="30278" applyFont="1" applyFill="1" applyBorder="1">
      <alignment horizontal="right"/>
    </xf>
    <xf numFmtId="189" fontId="41" fillId="0" borderId="0" xfId="30278" applyFont="1" applyFill="1" applyBorder="1">
      <alignment horizontal="right"/>
    </xf>
    <xf numFmtId="189" fontId="84" fillId="0" borderId="9" xfId="30278" applyFont="1" applyFill="1" applyBorder="1">
      <alignment horizontal="right"/>
    </xf>
    <xf numFmtId="0" fontId="16" fillId="33" borderId="42" xfId="12564" applyFont="1" applyFill="1" applyBorder="1" applyAlignment="1">
      <alignment vertical="center"/>
    </xf>
    <xf numFmtId="0" fontId="15" fillId="0" borderId="9" xfId="0" applyFont="1" applyBorder="1"/>
    <xf numFmtId="0" fontId="17" fillId="0" borderId="9" xfId="0" applyFont="1" applyBorder="1"/>
    <xf numFmtId="165" fontId="17" fillId="0" borderId="9" xfId="1" applyNumberFormat="1" applyFont="1" applyBorder="1"/>
    <xf numFmtId="0" fontId="84" fillId="3" borderId="3" xfId="12564" applyFont="1" applyFill="1" applyBorder="1"/>
    <xf numFmtId="0" fontId="16" fillId="33" borderId="0" xfId="0" applyFont="1" applyFill="1" applyAlignment="1">
      <alignment horizontal="left"/>
    </xf>
    <xf numFmtId="0" fontId="16" fillId="33" borderId="0" xfId="0" applyFont="1" applyFill="1" applyBorder="1" applyAlignment="1">
      <alignment horizontal="center" vertical="center" wrapText="1"/>
    </xf>
    <xf numFmtId="0" fontId="16" fillId="33" borderId="0" xfId="0" applyFont="1" applyFill="1" applyBorder="1" applyAlignment="1">
      <alignment horizontal="right"/>
    </xf>
    <xf numFmtId="0" fontId="41" fillId="3" borderId="0" xfId="0" applyFont="1" applyFill="1" applyAlignment="1">
      <alignment horizontal="left"/>
    </xf>
    <xf numFmtId="0" fontId="41" fillId="3" borderId="0" xfId="0" applyFont="1" applyFill="1" applyAlignment="1">
      <alignment horizontal="right"/>
    </xf>
    <xf numFmtId="3" fontId="17" fillId="3" borderId="9" xfId="0" applyNumberFormat="1" applyFont="1" applyFill="1" applyBorder="1"/>
    <xf numFmtId="189" fontId="84" fillId="3" borderId="9" xfId="30277" applyFont="1" applyFill="1" applyBorder="1">
      <alignment horizontal="right"/>
    </xf>
    <xf numFmtId="3" fontId="15" fillId="3" borderId="0" xfId="0" applyNumberFormat="1" applyFont="1" applyFill="1"/>
    <xf numFmtId="0" fontId="16" fillId="33" borderId="42" xfId="0" applyFont="1" applyFill="1" applyBorder="1" applyAlignment="1">
      <alignment horizontal="left"/>
    </xf>
    <xf numFmtId="0" fontId="16" fillId="33" borderId="42" xfId="0" applyFont="1" applyFill="1" applyBorder="1" applyAlignment="1">
      <alignment horizontal="right"/>
    </xf>
    <xf numFmtId="0" fontId="15" fillId="3" borderId="0" xfId="0" applyFont="1" applyFill="1" applyAlignment="1">
      <alignment horizontal="left"/>
    </xf>
    <xf numFmtId="3" fontId="41" fillId="3" borderId="0" xfId="0" applyNumberFormat="1" applyFont="1" applyFill="1"/>
    <xf numFmtId="3" fontId="85" fillId="3" borderId="0" xfId="0" applyNumberFormat="1" applyFont="1" applyFill="1"/>
    <xf numFmtId="0" fontId="41" fillId="3" borderId="8" xfId="0" applyFont="1" applyFill="1" applyBorder="1"/>
    <xf numFmtId="3" fontId="41" fillId="3" borderId="8" xfId="0" applyNumberFormat="1" applyFont="1" applyFill="1" applyBorder="1"/>
    <xf numFmtId="0" fontId="84" fillId="3" borderId="8" xfId="0" applyFont="1" applyFill="1" applyBorder="1"/>
    <xf numFmtId="3" fontId="84" fillId="3" borderId="8" xfId="0" applyNumberFormat="1" applyFont="1" applyFill="1" applyBorder="1"/>
    <xf numFmtId="0" fontId="16" fillId="33" borderId="42" xfId="0" applyFont="1" applyFill="1" applyBorder="1"/>
    <xf numFmtId="49" fontId="16" fillId="33" borderId="42" xfId="0" applyNumberFormat="1" applyFont="1" applyFill="1" applyBorder="1" applyAlignment="1">
      <alignment horizontal="right"/>
    </xf>
    <xf numFmtId="0" fontId="86" fillId="33" borderId="0" xfId="0" applyFont="1" applyFill="1" applyBorder="1" applyAlignment="1">
      <alignment vertical="center"/>
    </xf>
    <xf numFmtId="0" fontId="16" fillId="33" borderId="0" xfId="0" applyFont="1" applyFill="1" applyBorder="1" applyAlignment="1">
      <alignment horizontal="center"/>
    </xf>
    <xf numFmtId="0" fontId="16" fillId="33" borderId="0" xfId="0" applyFont="1" applyFill="1"/>
    <xf numFmtId="0" fontId="80" fillId="3" borderId="0" xfId="0" applyFont="1" applyFill="1" applyAlignment="1">
      <alignment vertical="center"/>
    </xf>
    <xf numFmtId="3" fontId="80" fillId="3" borderId="0" xfId="0" applyNumberFormat="1" applyFont="1" applyFill="1" applyAlignment="1">
      <alignment horizontal="right" vertical="center"/>
    </xf>
    <xf numFmtId="0" fontId="81" fillId="3" borderId="9" xfId="0" applyFont="1" applyFill="1" applyBorder="1" applyAlignment="1">
      <alignment vertical="center"/>
    </xf>
    <xf numFmtId="3" fontId="81" fillId="3" borderId="9" xfId="0" applyNumberFormat="1" applyFont="1" applyFill="1" applyBorder="1" applyAlignment="1">
      <alignment horizontal="right" vertical="center"/>
    </xf>
    <xf numFmtId="0" fontId="86" fillId="33" borderId="42" xfId="0" applyFont="1" applyFill="1" applyBorder="1" applyAlignment="1">
      <alignment horizontal="right" vertical="center"/>
    </xf>
    <xf numFmtId="0" fontId="87" fillId="3" borderId="0" xfId="0" applyFont="1" applyFill="1" applyBorder="1" applyAlignment="1">
      <alignment horizontal="center" textRotation="45" wrapText="1"/>
    </xf>
    <xf numFmtId="0" fontId="15" fillId="3" borderId="8" xfId="0" applyFont="1" applyFill="1" applyBorder="1"/>
    <xf numFmtId="3" fontId="15" fillId="3" borderId="8" xfId="0" applyNumberFormat="1" applyFont="1" applyFill="1" applyBorder="1"/>
    <xf numFmtId="0" fontId="17" fillId="3" borderId="0" xfId="0" applyFont="1" applyFill="1" applyBorder="1"/>
    <xf numFmtId="3" fontId="17" fillId="3" borderId="0" xfId="0" applyNumberFormat="1" applyFont="1" applyFill="1" applyBorder="1"/>
    <xf numFmtId="0" fontId="88" fillId="3" borderId="8" xfId="0" applyFont="1" applyFill="1" applyBorder="1"/>
    <xf numFmtId="165" fontId="88" fillId="3" borderId="8" xfId="1" applyNumberFormat="1" applyFont="1" applyFill="1" applyBorder="1"/>
    <xf numFmtId="9" fontId="82" fillId="3" borderId="0" xfId="1" applyFont="1" applyFill="1"/>
    <xf numFmtId="0" fontId="17" fillId="3" borderId="3" xfId="0" applyFont="1" applyFill="1" applyBorder="1"/>
    <xf numFmtId="3" fontId="17" fillId="3" borderId="3" xfId="0" applyNumberFormat="1" applyFont="1" applyFill="1" applyBorder="1"/>
    <xf numFmtId="0" fontId="16" fillId="33" borderId="42" xfId="0" applyFont="1" applyFill="1" applyBorder="1" applyAlignment="1">
      <alignment horizontal="left" vertical="center"/>
    </xf>
    <xf numFmtId="0" fontId="75" fillId="33" borderId="42" xfId="0" applyFont="1" applyFill="1" applyBorder="1" applyAlignment="1">
      <alignment horizontal="right" wrapText="1"/>
    </xf>
    <xf numFmtId="0" fontId="16" fillId="33" borderId="0" xfId="0" applyFont="1" applyFill="1" applyBorder="1" applyAlignment="1">
      <alignment horizontal="left"/>
    </xf>
    <xf numFmtId="0" fontId="88" fillId="3" borderId="0" xfId="0" applyFont="1" applyFill="1" applyBorder="1"/>
    <xf numFmtId="0" fontId="16" fillId="33" borderId="0" xfId="0" applyNumberFormat="1" applyFont="1" applyFill="1" applyBorder="1" applyAlignment="1">
      <alignment horizontal="center" wrapText="1"/>
    </xf>
    <xf numFmtId="0" fontId="16" fillId="33" borderId="49" xfId="0" applyNumberFormat="1" applyFont="1" applyFill="1" applyBorder="1" applyAlignment="1">
      <alignment horizontal="center" wrapText="1"/>
    </xf>
    <xf numFmtId="0" fontId="16" fillId="33" borderId="42" xfId="0" applyFont="1" applyFill="1" applyBorder="1" applyAlignment="1">
      <alignment horizontal="center" wrapText="1"/>
    </xf>
    <xf numFmtId="0" fontId="16" fillId="33" borderId="42" xfId="0" applyFont="1" applyFill="1" applyBorder="1" applyAlignment="1">
      <alignment horizontal="center"/>
    </xf>
    <xf numFmtId="0" fontId="16" fillId="33" borderId="51" xfId="0" applyFont="1" applyFill="1" applyBorder="1" applyAlignment="1">
      <alignment horizontal="center"/>
    </xf>
    <xf numFmtId="3" fontId="15" fillId="3" borderId="0" xfId="0" applyNumberFormat="1" applyFont="1" applyFill="1" applyAlignment="1">
      <alignment horizontal="right"/>
    </xf>
    <xf numFmtId="1" fontId="15" fillId="3" borderId="0" xfId="0" applyNumberFormat="1" applyFont="1" applyFill="1"/>
    <xf numFmtId="1" fontId="15" fillId="3" borderId="0" xfId="0" applyNumberFormat="1" applyFont="1" applyFill="1" applyAlignment="1">
      <alignment horizontal="right" vertical="center"/>
    </xf>
    <xf numFmtId="0" fontId="16" fillId="33" borderId="42" xfId="0" applyFont="1" applyFill="1" applyBorder="1" applyAlignment="1">
      <alignment horizontal="right" wrapText="1"/>
    </xf>
    <xf numFmtId="165" fontId="15" fillId="3" borderId="0" xfId="1" applyNumberFormat="1" applyFont="1" applyFill="1"/>
    <xf numFmtId="211" fontId="15" fillId="3" borderId="54" xfId="0" applyNumberFormat="1" applyFont="1" applyFill="1" applyBorder="1"/>
    <xf numFmtId="211" fontId="15" fillId="3" borderId="55" xfId="0" applyNumberFormat="1" applyFont="1" applyFill="1" applyBorder="1"/>
    <xf numFmtId="165" fontId="15" fillId="3" borderId="8" xfId="1" applyNumberFormat="1" applyFont="1" applyFill="1" applyBorder="1"/>
    <xf numFmtId="3" fontId="0" fillId="3" borderId="0" xfId="0" applyNumberFormat="1" applyFill="1"/>
    <xf numFmtId="0" fontId="79" fillId="60" borderId="42" xfId="0" applyFont="1" applyFill="1" applyBorder="1" applyAlignment="1">
      <alignment horizontal="left"/>
    </xf>
    <xf numFmtId="0" fontId="79" fillId="60" borderId="42" xfId="0" applyFont="1" applyFill="1" applyBorder="1" applyAlignment="1">
      <alignment horizontal="right" wrapText="1"/>
    </xf>
    <xf numFmtId="0" fontId="79" fillId="60" borderId="42" xfId="0" applyFont="1" applyFill="1" applyBorder="1" applyAlignment="1">
      <alignment horizontal="right" vertical="center" wrapText="1"/>
    </xf>
    <xf numFmtId="0" fontId="89" fillId="61" borderId="0" xfId="0" applyFont="1" applyFill="1" applyBorder="1" applyAlignment="1">
      <alignment horizontal="left" indent="1"/>
    </xf>
    <xf numFmtId="0" fontId="15" fillId="3" borderId="0" xfId="0" applyFont="1" applyFill="1" applyAlignment="1"/>
    <xf numFmtId="0" fontId="0" fillId="3" borderId="0" xfId="0" applyFill="1" applyAlignment="1"/>
    <xf numFmtId="0" fontId="79" fillId="60" borderId="0" xfId="0" applyFont="1" applyFill="1" applyBorder="1"/>
    <xf numFmtId="0" fontId="79" fillId="60" borderId="0" xfId="0" applyFont="1" applyFill="1" applyBorder="1" applyAlignment="1">
      <alignment horizontal="center" wrapText="1"/>
    </xf>
    <xf numFmtId="165" fontId="80" fillId="61" borderId="0" xfId="1" applyNumberFormat="1" applyFont="1" applyFill="1" applyBorder="1"/>
    <xf numFmtId="165" fontId="81" fillId="61" borderId="9" xfId="1" applyNumberFormat="1" applyFont="1" applyFill="1" applyBorder="1"/>
    <xf numFmtId="0" fontId="79" fillId="60" borderId="42" xfId="0" applyFont="1" applyFill="1" applyBorder="1" applyAlignment="1">
      <alignment wrapText="1"/>
    </xf>
    <xf numFmtId="0" fontId="79" fillId="60" borderId="42" xfId="0" applyFont="1" applyFill="1" applyBorder="1" applyAlignment="1">
      <alignment horizontal="left" vertical="center"/>
    </xf>
    <xf numFmtId="0" fontId="79" fillId="60" borderId="42" xfId="0" applyFont="1" applyFill="1" applyBorder="1" applyAlignment="1">
      <alignment vertical="center"/>
    </xf>
    <xf numFmtId="0" fontId="15" fillId="33" borderId="0" xfId="0" applyFont="1" applyFill="1"/>
    <xf numFmtId="0" fontId="86" fillId="33" borderId="0" xfId="0" applyFont="1" applyFill="1" applyBorder="1"/>
    <xf numFmtId="0" fontId="16" fillId="33" borderId="0" xfId="0" applyFont="1" applyFill="1" applyBorder="1" applyAlignment="1">
      <alignment horizontal="right" wrapText="1"/>
    </xf>
    <xf numFmtId="0" fontId="15" fillId="33" borderId="42" xfId="0" applyFont="1" applyFill="1" applyBorder="1"/>
    <xf numFmtId="0" fontId="80" fillId="3" borderId="0" xfId="0" applyFont="1" applyFill="1" applyBorder="1" applyAlignment="1"/>
    <xf numFmtId="0" fontId="80" fillId="3" borderId="8" xfId="0" applyFont="1" applyFill="1" applyBorder="1" applyAlignment="1"/>
    <xf numFmtId="0" fontId="86" fillId="33" borderId="42" xfId="0" applyFont="1" applyFill="1" applyBorder="1" applyAlignment="1">
      <alignment vertical="top"/>
    </xf>
    <xf numFmtId="165" fontId="15" fillId="3" borderId="0" xfId="1" applyNumberFormat="1" applyFont="1" applyFill="1" applyAlignment="1">
      <alignment horizontal="center"/>
    </xf>
    <xf numFmtId="165" fontId="15" fillId="3" borderId="8" xfId="1" applyNumberFormat="1" applyFont="1" applyFill="1" applyBorder="1" applyAlignment="1">
      <alignment horizontal="center"/>
    </xf>
    <xf numFmtId="0" fontId="16" fillId="33" borderId="42" xfId="0" applyFont="1" applyFill="1" applyBorder="1" applyAlignment="1">
      <alignment horizontal="left" wrapText="1"/>
    </xf>
    <xf numFmtId="10" fontId="17" fillId="3" borderId="9" xfId="1" applyNumberFormat="1" applyFont="1" applyFill="1" applyBorder="1" applyAlignment="1">
      <alignment horizontal="center"/>
    </xf>
    <xf numFmtId="0" fontId="15" fillId="3" borderId="0" xfId="0" applyFont="1" applyFill="1" applyAlignment="1">
      <alignment horizontal="right"/>
    </xf>
    <xf numFmtId="0" fontId="16" fillId="33" borderId="42" xfId="0" applyFont="1" applyFill="1" applyBorder="1" applyAlignment="1">
      <alignment vertical="center"/>
    </xf>
    <xf numFmtId="14" fontId="16" fillId="33" borderId="42" xfId="0" applyNumberFormat="1" applyFont="1" applyFill="1" applyBorder="1" applyAlignment="1">
      <alignment horizontal="right" vertical="center" wrapText="1"/>
    </xf>
    <xf numFmtId="212" fontId="16" fillId="33" borderId="42" xfId="0" applyNumberFormat="1" applyFont="1" applyFill="1" applyBorder="1" applyAlignment="1">
      <alignment horizontal="right" vertical="center" wrapText="1"/>
    </xf>
    <xf numFmtId="212" fontId="16" fillId="33" borderId="42" xfId="0" applyNumberFormat="1" applyFont="1" applyFill="1" applyBorder="1" applyAlignment="1">
      <alignment horizontal="right" vertical="center"/>
    </xf>
    <xf numFmtId="189" fontId="41" fillId="3" borderId="8" xfId="30278" applyFont="1" applyFill="1" applyBorder="1">
      <alignment horizontal="right"/>
    </xf>
    <xf numFmtId="189" fontId="15" fillId="3" borderId="0" xfId="0" applyNumberFormat="1" applyFont="1" applyFill="1"/>
    <xf numFmtId="189" fontId="84" fillId="3" borderId="9" xfId="30278" applyFont="1" applyFill="1" applyBorder="1">
      <alignment horizontal="right"/>
    </xf>
    <xf numFmtId="211" fontId="15" fillId="3" borderId="0" xfId="0" applyNumberFormat="1" applyFont="1" applyFill="1" applyAlignment="1">
      <alignment horizontal="right"/>
    </xf>
    <xf numFmtId="3" fontId="17" fillId="3" borderId="9" xfId="0" applyNumberFormat="1" applyFont="1" applyFill="1" applyBorder="1" applyAlignment="1"/>
    <xf numFmtId="0" fontId="15" fillId="0" borderId="0" xfId="0" applyFont="1" applyFill="1" applyBorder="1" applyAlignment="1">
      <alignment horizontal="left"/>
    </xf>
    <xf numFmtId="172" fontId="15" fillId="0" borderId="0" xfId="0" applyNumberFormat="1" applyFont="1" applyBorder="1" applyAlignment="1">
      <alignment horizontal="right" vertical="center"/>
    </xf>
    <xf numFmtId="0" fontId="15" fillId="0" borderId="8" xfId="0" applyFont="1" applyFill="1" applyBorder="1" applyAlignment="1">
      <alignment horizontal="left"/>
    </xf>
    <xf numFmtId="172" fontId="17" fillId="0" borderId="9" xfId="0" applyNumberFormat="1" applyFont="1" applyBorder="1" applyAlignment="1">
      <alignment horizontal="right" vertical="center"/>
    </xf>
    <xf numFmtId="0" fontId="16" fillId="63" borderId="42" xfId="0" applyFont="1" applyFill="1" applyBorder="1" applyAlignment="1">
      <alignment horizontal="left"/>
    </xf>
    <xf numFmtId="0" fontId="16" fillId="63" borderId="42" xfId="0" applyFont="1" applyFill="1" applyBorder="1" applyAlignment="1">
      <alignment horizontal="right"/>
    </xf>
    <xf numFmtId="0" fontId="15" fillId="0" borderId="9" xfId="0" applyFont="1" applyBorder="1" applyAlignment="1">
      <alignment horizontal="left"/>
    </xf>
    <xf numFmtId="3" fontId="17" fillId="0" borderId="9" xfId="0" applyNumberFormat="1" applyFont="1" applyBorder="1"/>
    <xf numFmtId="0" fontId="15" fillId="0" borderId="0" xfId="0" applyFont="1" applyBorder="1" applyAlignment="1">
      <alignment wrapText="1"/>
    </xf>
    <xf numFmtId="3" fontId="15" fillId="0" borderId="0" xfId="0" applyNumberFormat="1" applyFont="1" applyBorder="1" applyAlignment="1">
      <alignment horizontal="right"/>
    </xf>
    <xf numFmtId="3" fontId="15" fillId="0" borderId="0" xfId="0" applyNumberFormat="1" applyFont="1" applyFill="1" applyBorder="1" applyAlignment="1">
      <alignment horizontal="right"/>
    </xf>
    <xf numFmtId="0" fontId="15" fillId="0" borderId="8" xfId="0" applyFont="1" applyFill="1" applyBorder="1" applyAlignment="1">
      <alignment wrapText="1"/>
    </xf>
    <xf numFmtId="3" fontId="15" fillId="0" borderId="8" xfId="0" applyNumberFormat="1" applyFont="1" applyBorder="1" applyAlignment="1">
      <alignment horizontal="right"/>
    </xf>
    <xf numFmtId="0" fontId="17" fillId="0" borderId="9" xfId="0" applyFont="1" applyBorder="1" applyAlignment="1"/>
    <xf numFmtId="3" fontId="17" fillId="0" borderId="9" xfId="0" applyNumberFormat="1" applyFont="1" applyFill="1" applyBorder="1" applyAlignment="1">
      <alignment horizontal="right"/>
    </xf>
    <xf numFmtId="0" fontId="15" fillId="0" borderId="0" xfId="0" applyFont="1" applyFill="1" applyBorder="1" applyAlignment="1">
      <alignment wrapText="1"/>
    </xf>
    <xf numFmtId="49" fontId="16" fillId="32" borderId="42" xfId="0" applyNumberFormat="1" applyFont="1" applyFill="1" applyBorder="1" applyAlignment="1">
      <alignment horizontal="left" vertical="center"/>
    </xf>
    <xf numFmtId="0" fontId="16" fillId="32" borderId="42" xfId="0" applyFont="1" applyFill="1" applyBorder="1" applyAlignment="1">
      <alignment horizontal="right" vertical="center"/>
    </xf>
    <xf numFmtId="3" fontId="15" fillId="0" borderId="0" xfId="0" applyNumberFormat="1" applyFont="1" applyAlignment="1">
      <alignment horizontal="center"/>
    </xf>
    <xf numFmtId="189" fontId="15" fillId="0" borderId="56" xfId="0" applyNumberFormat="1" applyFont="1" applyBorder="1" applyAlignment="1">
      <alignment horizontal="right"/>
    </xf>
    <xf numFmtId="189" fontId="17" fillId="0" borderId="9" xfId="0" applyNumberFormat="1" applyFont="1" applyBorder="1" applyAlignment="1">
      <alignment horizontal="right"/>
    </xf>
    <xf numFmtId="189" fontId="17" fillId="0" borderId="41" xfId="0" applyNumberFormat="1" applyFont="1" applyBorder="1" applyAlignment="1">
      <alignment horizontal="right"/>
    </xf>
    <xf numFmtId="0" fontId="15" fillId="0" borderId="0" xfId="0" applyFont="1" applyBorder="1"/>
    <xf numFmtId="0" fontId="15" fillId="0" borderId="8" xfId="0" applyFont="1" applyBorder="1"/>
    <xf numFmtId="172" fontId="15" fillId="0" borderId="0" xfId="0" applyNumberFormat="1" applyFont="1" applyAlignment="1">
      <alignment horizontal="right"/>
    </xf>
    <xf numFmtId="189" fontId="15" fillId="0" borderId="8" xfId="0" applyNumberFormat="1" applyFont="1" applyBorder="1" applyAlignment="1">
      <alignment horizontal="right"/>
    </xf>
    <xf numFmtId="172" fontId="15" fillId="0" borderId="8" xfId="0" applyNumberFormat="1" applyFont="1" applyBorder="1" applyAlignment="1">
      <alignment horizontal="right"/>
    </xf>
    <xf numFmtId="0" fontId="16" fillId="63" borderId="42" xfId="0" applyFont="1" applyFill="1" applyBorder="1"/>
    <xf numFmtId="0" fontId="16" fillId="63" borderId="42" xfId="0" applyFont="1" applyFill="1" applyBorder="1" applyAlignment="1">
      <alignment horizontal="right" wrapText="1"/>
    </xf>
    <xf numFmtId="213" fontId="15" fillId="0" borderId="0" xfId="0" applyNumberFormat="1" applyFont="1" applyBorder="1" applyAlignment="1">
      <alignment horizontal="right"/>
    </xf>
    <xf numFmtId="213" fontId="15" fillId="0" borderId="56" xfId="0" applyNumberFormat="1" applyFont="1" applyBorder="1" applyAlignment="1">
      <alignment horizontal="right"/>
    </xf>
    <xf numFmtId="213" fontId="15" fillId="0" borderId="57" xfId="0" applyNumberFormat="1" applyFont="1" applyBorder="1" applyAlignment="1">
      <alignment horizontal="right"/>
    </xf>
    <xf numFmtId="213" fontId="17" fillId="0" borderId="9" xfId="0" applyNumberFormat="1" applyFont="1" applyBorder="1" applyAlignment="1">
      <alignment horizontal="right"/>
    </xf>
    <xf numFmtId="213" fontId="17" fillId="0" borderId="41" xfId="0" applyNumberFormat="1" applyFont="1" applyBorder="1" applyAlignment="1">
      <alignment horizontal="right"/>
    </xf>
    <xf numFmtId="0" fontId="16" fillId="63" borderId="42" xfId="0" applyFont="1" applyFill="1" applyBorder="1" applyAlignment="1">
      <alignment horizontal="center"/>
    </xf>
    <xf numFmtId="0" fontId="90" fillId="0" borderId="58" xfId="0" applyFont="1" applyBorder="1" applyAlignment="1">
      <alignment horizontal="center"/>
    </xf>
    <xf numFmtId="0" fontId="16" fillId="63" borderId="0" xfId="0" applyFont="1" applyFill="1" applyBorder="1" applyAlignment="1">
      <alignment vertical="center"/>
    </xf>
    <xf numFmtId="0" fontId="16" fillId="63" borderId="42" xfId="0" applyFont="1" applyFill="1" applyBorder="1" applyAlignment="1">
      <alignment vertical="center"/>
    </xf>
    <xf numFmtId="0" fontId="16" fillId="63" borderId="42" xfId="0" applyFont="1" applyFill="1" applyBorder="1" applyAlignment="1">
      <alignment horizontal="right" vertical="center"/>
    </xf>
    <xf numFmtId="0" fontId="16" fillId="32" borderId="42" xfId="0" applyFont="1" applyFill="1" applyBorder="1" applyAlignment="1">
      <alignment horizontal="center" vertical="center"/>
    </xf>
    <xf numFmtId="49" fontId="16" fillId="33" borderId="0" xfId="0" applyNumberFormat="1" applyFont="1" applyFill="1" applyAlignment="1">
      <alignment horizontal="left" vertical="center"/>
    </xf>
    <xf numFmtId="0" fontId="16" fillId="33" borderId="0" xfId="0" applyFont="1" applyFill="1" applyBorder="1" applyAlignment="1">
      <alignment horizontal="right" vertical="center" wrapText="1"/>
    </xf>
    <xf numFmtId="0" fontId="16" fillId="33" borderId="0" xfId="0" applyFont="1" applyFill="1" applyBorder="1" applyAlignment="1">
      <alignment horizontal="right" vertical="center"/>
    </xf>
    <xf numFmtId="213" fontId="15" fillId="0" borderId="0" xfId="0" applyNumberFormat="1" applyFont="1" applyAlignment="1">
      <alignment horizontal="right"/>
    </xf>
    <xf numFmtId="0" fontId="15" fillId="0" borderId="0" xfId="0" applyFont="1" applyBorder="1" applyAlignment="1">
      <alignment horizontal="right" wrapText="1"/>
    </xf>
    <xf numFmtId="213" fontId="15" fillId="0" borderId="8" xfId="0" applyNumberFormat="1" applyFont="1" applyBorder="1" applyAlignment="1">
      <alignment horizontal="right"/>
    </xf>
    <xf numFmtId="0" fontId="15" fillId="0" borderId="8" xfId="0" applyFont="1" applyBorder="1" applyAlignment="1">
      <alignment horizontal="right" wrapText="1"/>
    </xf>
    <xf numFmtId="0" fontId="15" fillId="0" borderId="0" xfId="0" applyFont="1" applyAlignment="1">
      <alignment horizontal="left"/>
    </xf>
    <xf numFmtId="0" fontId="17" fillId="0" borderId="9" xfId="0" applyFont="1" applyBorder="1" applyAlignment="1">
      <alignment horizontal="right"/>
    </xf>
    <xf numFmtId="191" fontId="15" fillId="0" borderId="0" xfId="0" applyNumberFormat="1" applyFont="1" applyAlignment="1">
      <alignment horizontal="right"/>
    </xf>
    <xf numFmtId="191" fontId="17" fillId="0" borderId="9" xfId="0" applyNumberFormat="1" applyFont="1" applyBorder="1" applyAlignment="1">
      <alignment horizontal="right"/>
    </xf>
    <xf numFmtId="0" fontId="17" fillId="0" borderId="9" xfId="0" applyFont="1" applyFill="1" applyBorder="1" applyAlignment="1">
      <alignment horizontal="left"/>
    </xf>
    <xf numFmtId="0" fontId="17" fillId="0" borderId="59" xfId="0" applyFont="1" applyFill="1" applyBorder="1" applyAlignment="1">
      <alignment horizontal="left"/>
    </xf>
    <xf numFmtId="3" fontId="17" fillId="0" borderId="59" xfId="0" applyNumberFormat="1" applyFont="1" applyFill="1" applyBorder="1" applyAlignment="1">
      <alignment horizontal="right"/>
    </xf>
    <xf numFmtId="0" fontId="15" fillId="0" borderId="60" xfId="0" applyFont="1" applyFill="1" applyBorder="1" applyAlignment="1">
      <alignment horizontal="left"/>
    </xf>
    <xf numFmtId="9" fontId="15" fillId="0" borderId="60" xfId="1" applyNumberFormat="1" applyFont="1" applyFill="1" applyBorder="1" applyAlignment="1">
      <alignment horizontal="right"/>
    </xf>
    <xf numFmtId="0" fontId="15" fillId="0" borderId="0" xfId="0" applyFont="1" applyFill="1" applyBorder="1" applyAlignment="1">
      <alignment horizontal="left" vertical="center"/>
    </xf>
    <xf numFmtId="0" fontId="15" fillId="0" borderId="9" xfId="0" applyFont="1" applyFill="1" applyBorder="1" applyAlignment="1">
      <alignment horizontal="left"/>
    </xf>
    <xf numFmtId="9" fontId="41" fillId="0" borderId="9" xfId="1" applyNumberFormat="1" applyFont="1" applyFill="1" applyBorder="1" applyAlignment="1">
      <alignment horizontal="right"/>
    </xf>
    <xf numFmtId="3" fontId="17" fillId="0" borderId="9" xfId="0" applyNumberFormat="1" applyFont="1" applyBorder="1" applyAlignment="1">
      <alignment horizontal="right"/>
    </xf>
    <xf numFmtId="0" fontId="85" fillId="0" borderId="0" xfId="30279" applyNumberFormat="1" applyFont="1" applyFill="1" applyBorder="1" applyAlignment="1">
      <alignment wrapText="1"/>
      <protection locked="0"/>
    </xf>
    <xf numFmtId="189" fontId="41" fillId="0" borderId="0" xfId="30277" applyFont="1" applyFill="1" applyAlignment="1">
      <alignment horizontal="right"/>
    </xf>
    <xf numFmtId="189" fontId="41" fillId="0" borderId="2" xfId="30278" applyFont="1" applyFill="1" applyAlignment="1">
      <alignment horizontal="right"/>
    </xf>
    <xf numFmtId="0" fontId="15" fillId="33" borderId="0" xfId="0" applyFont="1" applyFill="1" applyBorder="1"/>
    <xf numFmtId="165" fontId="41" fillId="0" borderId="0" xfId="1" applyNumberFormat="1" applyFont="1" applyFill="1" applyAlignment="1">
      <alignment horizontal="right"/>
    </xf>
    <xf numFmtId="9" fontId="17" fillId="0" borderId="9" xfId="1" applyFont="1" applyBorder="1"/>
    <xf numFmtId="0" fontId="16" fillId="63" borderId="42" xfId="0" applyFont="1" applyFill="1" applyBorder="1" applyAlignment="1">
      <alignment vertical="center" wrapText="1"/>
    </xf>
    <xf numFmtId="165" fontId="15" fillId="0" borderId="0" xfId="1" applyNumberFormat="1" applyFont="1" applyFill="1" applyBorder="1" applyAlignment="1">
      <alignment horizontal="right"/>
    </xf>
    <xf numFmtId="9" fontId="17" fillId="0" borderId="9" xfId="0" applyNumberFormat="1" applyFont="1" applyFill="1" applyBorder="1"/>
    <xf numFmtId="9" fontId="17" fillId="0" borderId="9" xfId="1" applyNumberFormat="1" applyFont="1" applyFill="1" applyBorder="1" applyAlignment="1">
      <alignment horizontal="right"/>
    </xf>
    <xf numFmtId="0" fontId="80" fillId="0" borderId="0" xfId="0" applyFont="1" applyFill="1" applyBorder="1"/>
    <xf numFmtId="0" fontId="80" fillId="61" borderId="0" xfId="0" applyFont="1" applyFill="1" applyBorder="1" applyAlignment="1">
      <alignment vertical="center"/>
    </xf>
    <xf numFmtId="165" fontId="80" fillId="61" borderId="0" xfId="0" applyNumberFormat="1" applyFont="1" applyFill="1" applyBorder="1" applyAlignment="1">
      <alignment vertical="center"/>
    </xf>
    <xf numFmtId="165" fontId="80" fillId="61" borderId="0" xfId="1" applyNumberFormat="1" applyFont="1" applyFill="1" applyBorder="1" applyAlignment="1">
      <alignment vertical="center"/>
    </xf>
    <xf numFmtId="0" fontId="81" fillId="61" borderId="9" xfId="0" applyFont="1" applyFill="1" applyBorder="1" applyAlignment="1">
      <alignment vertical="center"/>
    </xf>
    <xf numFmtId="9" fontId="81" fillId="61" borderId="9" xfId="0" applyNumberFormat="1" applyFont="1" applyFill="1" applyBorder="1" applyAlignment="1">
      <alignment vertical="center"/>
    </xf>
    <xf numFmtId="9" fontId="81" fillId="61" borderId="9" xfId="1" applyNumberFormat="1" applyFont="1" applyFill="1" applyBorder="1" applyAlignment="1">
      <alignment vertical="center"/>
    </xf>
    <xf numFmtId="49" fontId="79" fillId="60" borderId="42" xfId="0" applyNumberFormat="1" applyFont="1" applyFill="1" applyBorder="1" applyAlignment="1">
      <alignment horizontal="right" vertical="center"/>
    </xf>
    <xf numFmtId="0" fontId="20" fillId="3" borderId="0" xfId="0" applyFont="1" applyFill="1" applyAlignment="1">
      <alignment vertical="top"/>
    </xf>
    <xf numFmtId="0" fontId="0" fillId="0" borderId="0" xfId="0" applyAlignment="1">
      <alignment vertical="center"/>
    </xf>
    <xf numFmtId="0" fontId="1" fillId="3" borderId="0" xfId="0" applyFont="1" applyFill="1" applyAlignment="1">
      <alignment vertical="center"/>
    </xf>
    <xf numFmtId="0" fontId="15" fillId="3" borderId="0" xfId="0" applyFont="1" applyFill="1" applyAlignment="1">
      <alignment vertical="center"/>
    </xf>
    <xf numFmtId="0" fontId="72" fillId="33" borderId="0" xfId="12443" applyFont="1" applyFill="1" applyBorder="1" applyAlignment="1">
      <alignment horizontal="left"/>
    </xf>
    <xf numFmtId="0" fontId="15" fillId="3" borderId="0" xfId="0" applyFont="1" applyFill="1" applyAlignment="1">
      <alignment horizontal="left" vertical="center"/>
    </xf>
    <xf numFmtId="0" fontId="93" fillId="3" borderId="0" xfId="30799" applyFont="1" applyFill="1" applyAlignment="1">
      <alignment vertical="center"/>
    </xf>
    <xf numFmtId="0" fontId="91" fillId="3" borderId="61" xfId="0" applyFont="1" applyFill="1" applyBorder="1" applyAlignment="1">
      <alignment vertical="center"/>
    </xf>
    <xf numFmtId="0" fontId="0" fillId="0" borderId="0" xfId="0" applyAlignment="1"/>
    <xf numFmtId="0" fontId="40" fillId="3" borderId="0" xfId="0" applyFont="1" applyFill="1" applyAlignment="1"/>
    <xf numFmtId="0" fontId="15" fillId="0" borderId="0" xfId="0" applyFont="1" applyFill="1" applyAlignment="1"/>
    <xf numFmtId="0" fontId="1" fillId="3" borderId="0" xfId="0" applyFont="1" applyFill="1" applyAlignment="1"/>
    <xf numFmtId="0" fontId="15" fillId="0" borderId="0" xfId="0" applyFont="1" applyBorder="1" applyAlignment="1"/>
    <xf numFmtId="0" fontId="80" fillId="0" borderId="0" xfId="0" applyFont="1" applyFill="1" applyBorder="1" applyAlignment="1"/>
    <xf numFmtId="0" fontId="80" fillId="61" borderId="0" xfId="0" applyFont="1" applyFill="1" applyBorder="1" applyAlignment="1"/>
    <xf numFmtId="0" fontId="15" fillId="3" borderId="61" xfId="0" applyFont="1" applyFill="1" applyBorder="1" applyAlignment="1">
      <alignment vertical="center"/>
    </xf>
    <xf numFmtId="0" fontId="93" fillId="3" borderId="0" xfId="30799" applyFont="1" applyFill="1" applyAlignment="1">
      <alignment horizontal="right" vertical="center"/>
    </xf>
    <xf numFmtId="0" fontId="41" fillId="3" borderId="0" xfId="30280" applyFont="1" applyFill="1" applyAlignment="1"/>
    <xf numFmtId="0" fontId="41" fillId="3" borderId="0" xfId="30280" applyFont="1" applyFill="1" applyAlignment="1">
      <alignment horizontal="right"/>
    </xf>
    <xf numFmtId="0" fontId="93" fillId="3" borderId="0" xfId="30799" applyFont="1" applyFill="1" applyAlignment="1">
      <alignment horizontal="right"/>
    </xf>
    <xf numFmtId="0" fontId="0" fillId="3" borderId="61" xfId="0" applyFill="1" applyBorder="1" applyAlignment="1"/>
    <xf numFmtId="0" fontId="15" fillId="3" borderId="61" xfId="0" applyFont="1" applyFill="1" applyBorder="1" applyAlignment="1">
      <alignment horizontal="right"/>
    </xf>
    <xf numFmtId="190" fontId="15" fillId="0" borderId="8" xfId="0" applyNumberFormat="1" applyFont="1" applyFill="1" applyBorder="1" applyAlignment="1">
      <alignment horizontal="right" vertical="center"/>
    </xf>
    <xf numFmtId="0" fontId="16" fillId="33" borderId="42" xfId="0" applyFont="1" applyFill="1" applyBorder="1" applyAlignment="1">
      <alignment horizontal="right" wrapText="1"/>
    </xf>
    <xf numFmtId="0" fontId="80" fillId="62" borderId="0" xfId="0" applyFont="1" applyFill="1" applyBorder="1" applyAlignment="1">
      <alignment horizontal="left" indent="1"/>
    </xf>
    <xf numFmtId="0" fontId="81" fillId="61" borderId="9" xfId="0" applyFont="1" applyFill="1" applyBorder="1" applyAlignment="1">
      <alignment horizontal="left" indent="1"/>
    </xf>
    <xf numFmtId="49" fontId="79" fillId="60" borderId="0" xfId="30291" applyNumberFormat="1" applyFont="1" applyFill="1" applyBorder="1" applyAlignment="1">
      <alignment horizontal="center"/>
    </xf>
    <xf numFmtId="0" fontId="79" fillId="60" borderId="42" xfId="30291" applyFont="1" applyFill="1" applyBorder="1" applyAlignment="1">
      <alignment horizontal="right" wrapText="1"/>
    </xf>
    <xf numFmtId="3" fontId="81" fillId="62" borderId="9" xfId="0" applyNumberFormat="1" applyFont="1" applyFill="1" applyBorder="1" applyAlignment="1">
      <alignment horizontal="right"/>
    </xf>
    <xf numFmtId="165" fontId="15" fillId="3" borderId="0" xfId="1" applyNumberFormat="1" applyFont="1" applyFill="1" applyBorder="1" applyAlignment="1">
      <alignment horizontal="center"/>
    </xf>
    <xf numFmtId="0" fontId="87" fillId="3" borderId="62" xfId="0" applyFont="1" applyFill="1" applyBorder="1" applyAlignment="1">
      <alignment horizontal="center" textRotation="45" wrapText="1"/>
    </xf>
    <xf numFmtId="3" fontId="15" fillId="3" borderId="56" xfId="0" applyNumberFormat="1" applyFont="1" applyFill="1" applyBorder="1"/>
    <xf numFmtId="3" fontId="15" fillId="3" borderId="57" xfId="0" applyNumberFormat="1" applyFont="1" applyFill="1" applyBorder="1"/>
    <xf numFmtId="3" fontId="17" fillId="3" borderId="56" xfId="0" applyNumberFormat="1" applyFont="1" applyFill="1" applyBorder="1"/>
    <xf numFmtId="165" fontId="88" fillId="3" borderId="57" xfId="1" applyNumberFormat="1" applyFont="1" applyFill="1" applyBorder="1"/>
    <xf numFmtId="0" fontId="15" fillId="3" borderId="56" xfId="0" applyFont="1" applyFill="1" applyBorder="1"/>
    <xf numFmtId="0" fontId="80" fillId="61" borderId="62" xfId="0" applyFont="1" applyFill="1" applyBorder="1"/>
    <xf numFmtId="3" fontId="17" fillId="3" borderId="63" xfId="0" applyNumberFormat="1" applyFont="1" applyFill="1" applyBorder="1"/>
    <xf numFmtId="0" fontId="15" fillId="3" borderId="62" xfId="0" applyFont="1" applyFill="1" applyBorder="1"/>
    <xf numFmtId="3" fontId="15" fillId="3" borderId="62" xfId="0" applyNumberFormat="1" applyFont="1" applyFill="1" applyBorder="1"/>
    <xf numFmtId="211" fontId="15" fillId="3" borderId="8" xfId="0" applyNumberFormat="1" applyFont="1" applyFill="1" applyBorder="1" applyAlignment="1">
      <alignment horizontal="right"/>
    </xf>
    <xf numFmtId="189" fontId="15" fillId="0" borderId="64" xfId="0" applyNumberFormat="1" applyFont="1" applyBorder="1" applyAlignment="1">
      <alignment horizontal="right"/>
    </xf>
    <xf numFmtId="172" fontId="15" fillId="0" borderId="64" xfId="0" applyNumberFormat="1" applyFont="1" applyBorder="1" applyAlignment="1">
      <alignment horizontal="right"/>
    </xf>
    <xf numFmtId="37" fontId="15" fillId="0" borderId="64" xfId="0" applyNumberFormat="1" applyFont="1" applyBorder="1" applyAlignment="1">
      <alignment horizontal="right"/>
    </xf>
    <xf numFmtId="0" fontId="15" fillId="0" borderId="0" xfId="0" applyFont="1" applyBorder="1" applyAlignment="1">
      <alignment horizontal="center"/>
    </xf>
    <xf numFmtId="0" fontId="41" fillId="0" borderId="0" xfId="0" applyFont="1" applyFill="1" applyBorder="1" applyAlignment="1">
      <alignment horizontal="center"/>
    </xf>
    <xf numFmtId="213" fontId="15" fillId="0" borderId="62" xfId="0" applyNumberFormat="1" applyFont="1" applyBorder="1" applyAlignment="1">
      <alignment horizontal="right"/>
    </xf>
    <xf numFmtId="172" fontId="15" fillId="0" borderId="8" xfId="0" applyNumberFormat="1" applyFont="1" applyBorder="1" applyAlignment="1">
      <alignment horizontal="right" vertical="center"/>
    </xf>
    <xf numFmtId="172" fontId="15" fillId="0" borderId="9" xfId="0" applyNumberFormat="1" applyFont="1" applyBorder="1" applyAlignment="1">
      <alignment horizontal="right" vertical="center"/>
    </xf>
    <xf numFmtId="0" fontId="15" fillId="0" borderId="0" xfId="0" applyFont="1" applyBorder="1" applyAlignment="1">
      <alignment horizontal="center" wrapText="1"/>
    </xf>
    <xf numFmtId="0" fontId="15" fillId="0" borderId="8" xfId="0" applyFont="1" applyBorder="1" applyAlignment="1">
      <alignment horizontal="center" wrapText="1"/>
    </xf>
    <xf numFmtId="0" fontId="40" fillId="0" borderId="9" xfId="0" applyFont="1" applyBorder="1" applyAlignment="1">
      <alignment horizontal="center"/>
    </xf>
    <xf numFmtId="213" fontId="17" fillId="0" borderId="0" xfId="0" applyNumberFormat="1" applyFont="1" applyAlignment="1">
      <alignment horizontal="right"/>
    </xf>
    <xf numFmtId="3" fontId="41" fillId="0" borderId="0" xfId="30800" applyNumberFormat="1" applyFont="1" applyFill="1" applyBorder="1" applyAlignment="1">
      <alignment horizontal="right" vertical="top" wrapText="1"/>
    </xf>
    <xf numFmtId="3" fontId="41" fillId="0" borderId="8" xfId="30800" applyNumberFormat="1" applyFont="1" applyFill="1" applyBorder="1" applyAlignment="1">
      <alignment horizontal="right" vertical="top" wrapText="1"/>
    </xf>
    <xf numFmtId="0" fontId="41" fillId="0" borderId="0" xfId="30279" applyNumberFormat="1" applyFont="1" applyFill="1" applyBorder="1" applyAlignment="1">
      <alignment horizontal="left"/>
      <protection locked="0"/>
    </xf>
    <xf numFmtId="9" fontId="41" fillId="0" borderId="0" xfId="30798" applyNumberFormat="1" applyFont="1" applyFill="1" applyAlignment="1">
      <alignment horizontal="right"/>
    </xf>
    <xf numFmtId="9" fontId="41" fillId="0" borderId="0" xfId="30798" applyFont="1" applyFill="1" applyAlignment="1">
      <alignment horizontal="right" vertical="center"/>
    </xf>
    <xf numFmtId="0" fontId="17" fillId="0" borderId="60" xfId="0" applyFont="1" applyFill="1" applyBorder="1" applyAlignment="1">
      <alignment horizontal="left"/>
    </xf>
    <xf numFmtId="211" fontId="80" fillId="61" borderId="62" xfId="0" applyNumberFormat="1" applyFont="1" applyFill="1" applyBorder="1" applyAlignment="1">
      <alignment horizontal="right"/>
    </xf>
    <xf numFmtId="211" fontId="80" fillId="61" borderId="56" xfId="0" applyNumberFormat="1" applyFont="1" applyFill="1" applyBorder="1" applyAlignment="1">
      <alignment horizontal="right"/>
    </xf>
    <xf numFmtId="211" fontId="80" fillId="62" borderId="56" xfId="0" applyNumberFormat="1" applyFont="1" applyFill="1" applyBorder="1" applyAlignment="1">
      <alignment horizontal="right"/>
    </xf>
    <xf numFmtId="211" fontId="81" fillId="61" borderId="41" xfId="0" applyNumberFormat="1" applyFont="1" applyFill="1" applyBorder="1" applyAlignment="1">
      <alignment horizontal="right"/>
    </xf>
    <xf numFmtId="0" fontId="16" fillId="33" borderId="42" xfId="0" applyFont="1" applyFill="1" applyBorder="1" applyAlignment="1">
      <alignment horizontal="right" wrapText="1"/>
    </xf>
    <xf numFmtId="0" fontId="16" fillId="3" borderId="0" xfId="0" applyFont="1" applyFill="1" applyBorder="1"/>
    <xf numFmtId="189" fontId="41" fillId="0" borderId="2" xfId="30278" applyFont="1" applyFill="1">
      <alignment horizontal="right"/>
    </xf>
    <xf numFmtId="0" fontId="15" fillId="0" borderId="65" xfId="0" applyFont="1" applyFill="1" applyBorder="1"/>
    <xf numFmtId="3" fontId="15" fillId="0" borderId="65" xfId="0" applyNumberFormat="1" applyFont="1" applyFill="1" applyBorder="1"/>
    <xf numFmtId="211" fontId="80" fillId="62" borderId="0" xfId="0" applyNumberFormat="1" applyFont="1" applyFill="1" applyBorder="1" applyAlignment="1"/>
    <xf numFmtId="211" fontId="81" fillId="62" borderId="9" xfId="0" applyNumberFormat="1" applyFont="1" applyFill="1" applyBorder="1" applyAlignment="1">
      <alignment horizontal="right"/>
    </xf>
    <xf numFmtId="211" fontId="80" fillId="62" borderId="8" xfId="0" applyNumberFormat="1" applyFont="1" applyFill="1" applyBorder="1" applyAlignment="1">
      <alignment horizontal="right"/>
    </xf>
    <xf numFmtId="9" fontId="79" fillId="60" borderId="42" xfId="30291" applyNumberFormat="1" applyFont="1" applyFill="1" applyBorder="1" applyAlignment="1">
      <alignment horizontal="right" wrapText="1"/>
    </xf>
    <xf numFmtId="211" fontId="81" fillId="62" borderId="41" xfId="0" applyNumberFormat="1" applyFont="1" applyFill="1" applyBorder="1"/>
    <xf numFmtId="3" fontId="15" fillId="0" borderId="56" xfId="0" applyNumberFormat="1" applyFont="1" applyBorder="1"/>
    <xf numFmtId="3" fontId="17" fillId="0" borderId="41" xfId="0" applyNumberFormat="1" applyFont="1" applyBorder="1"/>
    <xf numFmtId="0" fontId="86" fillId="33" borderId="42" xfId="0" applyFont="1" applyFill="1" applyBorder="1" applyAlignment="1">
      <alignment horizontal="right" vertical="center" wrapText="1"/>
    </xf>
    <xf numFmtId="0" fontId="81" fillId="3" borderId="9" xfId="0" applyFont="1" applyFill="1" applyBorder="1"/>
    <xf numFmtId="211" fontId="17" fillId="3" borderId="9" xfId="0" applyNumberFormat="1" applyFont="1" applyFill="1" applyBorder="1"/>
    <xf numFmtId="3" fontId="17" fillId="3" borderId="41" xfId="0" applyNumberFormat="1" applyFont="1" applyFill="1" applyBorder="1"/>
    <xf numFmtId="165" fontId="17" fillId="3" borderId="9" xfId="1" applyNumberFormat="1" applyFont="1" applyFill="1" applyBorder="1"/>
    <xf numFmtId="165" fontId="15" fillId="3" borderId="67" xfId="1" applyNumberFormat="1" applyFont="1" applyFill="1" applyBorder="1"/>
    <xf numFmtId="165" fontId="15" fillId="3" borderId="0" xfId="1" applyNumberFormat="1" applyFont="1" applyFill="1" applyBorder="1"/>
    <xf numFmtId="0" fontId="80" fillId="61" borderId="8" xfId="0" applyFont="1" applyFill="1" applyBorder="1"/>
    <xf numFmtId="165" fontId="17" fillId="3" borderId="9" xfId="1" applyNumberFormat="1" applyFont="1" applyFill="1" applyBorder="1" applyAlignment="1">
      <alignment horizontal="center"/>
    </xf>
    <xf numFmtId="10" fontId="15" fillId="3" borderId="0" xfId="1" applyNumberFormat="1" applyFont="1" applyFill="1" applyAlignment="1">
      <alignment horizontal="center"/>
    </xf>
    <xf numFmtId="10" fontId="15" fillId="3" borderId="8" xfId="1" applyNumberFormat="1" applyFont="1" applyFill="1" applyBorder="1" applyAlignment="1">
      <alignment horizontal="center"/>
    </xf>
    <xf numFmtId="3" fontId="15" fillId="3" borderId="0" xfId="0" applyNumberFormat="1" applyFont="1" applyFill="1" applyAlignment="1"/>
    <xf numFmtId="211" fontId="15" fillId="3" borderId="0" xfId="0" applyNumberFormat="1" applyFont="1" applyFill="1" applyAlignment="1"/>
    <xf numFmtId="211" fontId="17" fillId="3" borderId="9" xfId="0" applyNumberFormat="1" applyFont="1" applyFill="1" applyBorder="1" applyAlignment="1"/>
    <xf numFmtId="3" fontId="15" fillId="0" borderId="62" xfId="0" applyNumberFormat="1" applyFont="1" applyBorder="1" applyAlignment="1">
      <alignment horizontal="right"/>
    </xf>
    <xf numFmtId="3" fontId="15" fillId="0" borderId="56" xfId="0" applyNumberFormat="1" applyFont="1" applyBorder="1" applyAlignment="1">
      <alignment horizontal="right"/>
    </xf>
    <xf numFmtId="3" fontId="17" fillId="0" borderId="41" xfId="0" applyNumberFormat="1" applyFont="1" applyFill="1" applyBorder="1" applyAlignment="1">
      <alignment horizontal="right"/>
    </xf>
    <xf numFmtId="3" fontId="15" fillId="0" borderId="56" xfId="0" applyNumberFormat="1" applyFont="1" applyFill="1" applyBorder="1" applyAlignment="1">
      <alignment horizontal="right"/>
    </xf>
    <xf numFmtId="3" fontId="15" fillId="0" borderId="57" xfId="0" applyNumberFormat="1" applyFont="1" applyFill="1" applyBorder="1" applyAlignment="1">
      <alignment horizontal="right"/>
    </xf>
    <xf numFmtId="0" fontId="15" fillId="0" borderId="0" xfId="0" applyFont="1" applyAlignment="1">
      <alignment wrapText="1"/>
    </xf>
    <xf numFmtId="0" fontId="17" fillId="0" borderId="9" xfId="0" applyFont="1" applyBorder="1" applyAlignment="1">
      <alignment wrapText="1"/>
    </xf>
    <xf numFmtId="189" fontId="15" fillId="0" borderId="0" xfId="0" applyNumberFormat="1" applyFont="1" applyBorder="1" applyAlignment="1">
      <alignment horizontal="right"/>
    </xf>
    <xf numFmtId="189" fontId="15" fillId="0" borderId="62" xfId="0" applyNumberFormat="1" applyFont="1" applyBorder="1" applyAlignment="1">
      <alignment horizontal="right"/>
    </xf>
    <xf numFmtId="172" fontId="15" fillId="0" borderId="66" xfId="0" applyNumberFormat="1" applyFont="1" applyBorder="1" applyAlignment="1">
      <alignment horizontal="right"/>
    </xf>
    <xf numFmtId="172" fontId="15" fillId="0" borderId="62" xfId="0" applyNumberFormat="1" applyFont="1" applyBorder="1" applyAlignment="1">
      <alignment horizontal="right"/>
    </xf>
    <xf numFmtId="172" fontId="15" fillId="0" borderId="56" xfId="0" applyNumberFormat="1" applyFont="1" applyBorder="1" applyAlignment="1">
      <alignment horizontal="right"/>
    </xf>
    <xf numFmtId="172" fontId="15" fillId="0" borderId="57" xfId="0" applyNumberFormat="1" applyFont="1" applyBorder="1" applyAlignment="1">
      <alignment horizontal="right"/>
    </xf>
    <xf numFmtId="213" fontId="15" fillId="0" borderId="56" xfId="0" applyNumberFormat="1" applyFont="1" applyFill="1" applyBorder="1" applyAlignment="1">
      <alignment horizontal="right"/>
    </xf>
    <xf numFmtId="213" fontId="17" fillId="0" borderId="9" xfId="0" applyNumberFormat="1" applyFont="1" applyFill="1" applyBorder="1" applyAlignment="1">
      <alignment horizontal="right"/>
    </xf>
    <xf numFmtId="189" fontId="15" fillId="0" borderId="9" xfId="0" applyNumberFormat="1" applyFont="1" applyBorder="1" applyAlignment="1">
      <alignment horizontal="right"/>
    </xf>
    <xf numFmtId="189" fontId="41" fillId="0" borderId="62" xfId="30277" applyFont="1" applyFill="1" applyBorder="1" applyAlignment="1">
      <alignment horizontal="right"/>
    </xf>
    <xf numFmtId="189" fontId="41" fillId="0" borderId="56" xfId="30277" applyFont="1" applyFill="1" applyBorder="1" applyAlignment="1">
      <alignment horizontal="right"/>
    </xf>
    <xf numFmtId="3" fontId="17" fillId="0" borderId="41" xfId="0" applyNumberFormat="1" applyFont="1" applyBorder="1" applyAlignment="1">
      <alignment horizontal="right"/>
    </xf>
    <xf numFmtId="165" fontId="84" fillId="3" borderId="9" xfId="30277" applyNumberFormat="1" applyFont="1" applyFill="1" applyBorder="1">
      <alignment horizontal="right"/>
    </xf>
    <xf numFmtId="0" fontId="15" fillId="0" borderId="0" xfId="0" applyFont="1" applyFill="1" applyAlignment="1">
      <alignment horizontal="right"/>
    </xf>
    <xf numFmtId="3" fontId="17" fillId="3" borderId="0" xfId="0" applyNumberFormat="1" applyFont="1" applyFill="1"/>
    <xf numFmtId="0" fontId="84" fillId="3" borderId="9" xfId="0" applyFont="1" applyFill="1" applyBorder="1"/>
    <xf numFmtId="3" fontId="84" fillId="3" borderId="9" xfId="0" applyNumberFormat="1" applyFont="1" applyFill="1" applyBorder="1"/>
    <xf numFmtId="0" fontId="20" fillId="3" borderId="0" xfId="0" applyFont="1" applyFill="1" applyAlignment="1">
      <alignment horizontal="justify" vertical="top" wrapText="1"/>
    </xf>
    <xf numFmtId="0" fontId="79" fillId="60" borderId="45" xfId="30291" applyFont="1" applyFill="1" applyBorder="1" applyAlignment="1">
      <alignment horizontal="center"/>
    </xf>
    <xf numFmtId="49" fontId="79" fillId="60" borderId="0" xfId="30291" applyNumberFormat="1" applyFont="1" applyFill="1" applyBorder="1" applyAlignment="1">
      <alignment horizontal="center"/>
    </xf>
    <xf numFmtId="0" fontId="79" fillId="60" borderId="0" xfId="30291" applyFont="1" applyFill="1" applyBorder="1" applyAlignment="1">
      <alignment horizontal="right" wrapText="1"/>
    </xf>
    <xf numFmtId="0" fontId="79" fillId="60" borderId="42" xfId="30291" applyFont="1" applyFill="1" applyBorder="1" applyAlignment="1">
      <alignment horizontal="right" wrapText="1"/>
    </xf>
    <xf numFmtId="0" fontId="41" fillId="3" borderId="0" xfId="30280" applyFont="1" applyFill="1" applyAlignment="1">
      <alignment horizontal="left"/>
    </xf>
    <xf numFmtId="0" fontId="16" fillId="33" borderId="52" xfId="0" applyFont="1" applyFill="1" applyBorder="1" applyAlignment="1">
      <alignment horizontal="center" vertical="center" wrapText="1"/>
    </xf>
    <xf numFmtId="0" fontId="15" fillId="3" borderId="0" xfId="0" applyFont="1" applyFill="1" applyAlignment="1">
      <alignment horizontal="left"/>
    </xf>
    <xf numFmtId="0" fontId="16" fillId="33" borderId="52" xfId="0" applyFont="1" applyFill="1" applyBorder="1" applyAlignment="1">
      <alignment horizontal="center"/>
    </xf>
    <xf numFmtId="0" fontId="16" fillId="33" borderId="52" xfId="0" applyNumberFormat="1" applyFont="1" applyFill="1" applyBorder="1" applyAlignment="1">
      <alignment horizontal="center" wrapText="1"/>
    </xf>
    <xf numFmtId="0" fontId="16" fillId="33" borderId="53" xfId="0" applyNumberFormat="1" applyFont="1" applyFill="1" applyBorder="1" applyAlignment="1">
      <alignment horizontal="center" wrapText="1"/>
    </xf>
    <xf numFmtId="0" fontId="79" fillId="60" borderId="43" xfId="0" applyFont="1" applyFill="1" applyBorder="1" applyAlignment="1">
      <alignment horizontal="center" wrapText="1"/>
    </xf>
    <xf numFmtId="0" fontId="16" fillId="33" borderId="0" xfId="0" applyFont="1" applyFill="1" applyBorder="1" applyAlignment="1">
      <alignment horizontal="right" wrapText="1"/>
    </xf>
    <xf numFmtId="0" fontId="16" fillId="33" borderId="42" xfId="0" applyFont="1" applyFill="1" applyBorder="1" applyAlignment="1">
      <alignment horizontal="right" wrapText="1"/>
    </xf>
    <xf numFmtId="0" fontId="16" fillId="32" borderId="52" xfId="0" applyFont="1" applyFill="1" applyBorder="1" applyAlignment="1">
      <alignment horizontal="center" vertical="center" wrapText="1"/>
    </xf>
    <xf numFmtId="0" fontId="16" fillId="63" borderId="52" xfId="0" applyFont="1" applyFill="1" applyBorder="1" applyAlignment="1">
      <alignment horizontal="center" vertical="center"/>
    </xf>
    <xf numFmtId="0" fontId="16" fillId="63" borderId="0" xfId="0" applyFont="1" applyFill="1" applyBorder="1" applyAlignment="1">
      <alignment horizontal="right" wrapText="1"/>
    </xf>
    <xf numFmtId="0" fontId="16" fillId="63" borderId="42" xfId="0" applyFont="1" applyFill="1" applyBorder="1" applyAlignment="1">
      <alignment horizontal="right"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801">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xfId="30799" builtinId="8"/>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Prósentur 2" xfId="3079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5" xfId="30800"/>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A7800"/>
      <color rgb="FF005FAC"/>
      <color rgb="FFFF5FAC"/>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662225768"/>
        <c:axId val="662224592"/>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662227336"/>
        <c:axId val="662227728"/>
      </c:lineChart>
      <c:catAx>
        <c:axId val="662225768"/>
        <c:scaling>
          <c:orientation val="minMax"/>
        </c:scaling>
        <c:delete val="0"/>
        <c:axPos val="b"/>
        <c:numFmt formatCode="General" sourceLinked="1"/>
        <c:majorTickMark val="none"/>
        <c:minorTickMark val="none"/>
        <c:tickLblPos val="none"/>
        <c:spPr>
          <a:ln w="31750">
            <a:solidFill>
              <a:schemeClr val="tx1"/>
            </a:solidFill>
          </a:ln>
        </c:spPr>
        <c:crossAx val="662224592"/>
        <c:crosses val="autoZero"/>
        <c:auto val="1"/>
        <c:lblAlgn val="ctr"/>
        <c:lblOffset val="0"/>
        <c:noMultiLvlLbl val="0"/>
      </c:catAx>
      <c:valAx>
        <c:axId val="662224592"/>
        <c:scaling>
          <c:orientation val="minMax"/>
          <c:max val="30"/>
          <c:min val="-15"/>
        </c:scaling>
        <c:delete val="0"/>
        <c:axPos val="l"/>
        <c:numFmt formatCode="0.0" sourceLinked="1"/>
        <c:majorTickMark val="none"/>
        <c:minorTickMark val="none"/>
        <c:tickLblPos val="none"/>
        <c:spPr>
          <a:ln>
            <a:noFill/>
          </a:ln>
        </c:spPr>
        <c:crossAx val="662225768"/>
        <c:crosses val="autoZero"/>
        <c:crossBetween val="between"/>
        <c:majorUnit val="5"/>
      </c:valAx>
      <c:valAx>
        <c:axId val="662227728"/>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662227336"/>
        <c:crosses val="max"/>
        <c:crossBetween val="between"/>
        <c:majorUnit val="5"/>
      </c:valAx>
      <c:catAx>
        <c:axId val="662227336"/>
        <c:scaling>
          <c:orientation val="minMax"/>
        </c:scaling>
        <c:delete val="1"/>
        <c:axPos val="b"/>
        <c:numFmt formatCode="General" sourceLinked="1"/>
        <c:majorTickMark val="out"/>
        <c:minorTickMark val="none"/>
        <c:tickLblPos val="nextTo"/>
        <c:crossAx val="66222772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71262408"/>
        <c:axId val="671262800"/>
      </c:barChart>
      <c:catAx>
        <c:axId val="671262408"/>
        <c:scaling>
          <c:orientation val="minMax"/>
        </c:scaling>
        <c:delete val="0"/>
        <c:axPos val="b"/>
        <c:numFmt formatCode="General" sourceLinked="1"/>
        <c:majorTickMark val="none"/>
        <c:minorTickMark val="none"/>
        <c:tickLblPos val="none"/>
        <c:spPr>
          <a:ln w="31750">
            <a:solidFill>
              <a:schemeClr val="tx1"/>
            </a:solidFill>
          </a:ln>
        </c:spPr>
        <c:crossAx val="671262800"/>
        <c:crosses val="autoZero"/>
        <c:auto val="1"/>
        <c:lblAlgn val="ctr"/>
        <c:lblOffset val="0"/>
        <c:noMultiLvlLbl val="0"/>
      </c:catAx>
      <c:valAx>
        <c:axId val="671262800"/>
        <c:scaling>
          <c:orientation val="minMax"/>
          <c:max val="100"/>
          <c:min val="0"/>
        </c:scaling>
        <c:delete val="1"/>
        <c:axPos val="l"/>
        <c:numFmt formatCode="0.0" sourceLinked="1"/>
        <c:majorTickMark val="out"/>
        <c:minorTickMark val="none"/>
        <c:tickLblPos val="nextTo"/>
        <c:crossAx val="6712624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71263584"/>
        <c:axId val="671263976"/>
      </c:barChart>
      <c:catAx>
        <c:axId val="671263584"/>
        <c:scaling>
          <c:orientation val="minMax"/>
        </c:scaling>
        <c:delete val="0"/>
        <c:axPos val="b"/>
        <c:numFmt formatCode="General" sourceLinked="1"/>
        <c:majorTickMark val="none"/>
        <c:minorTickMark val="none"/>
        <c:tickLblPos val="none"/>
        <c:spPr>
          <a:ln w="31750">
            <a:solidFill>
              <a:schemeClr val="tx1"/>
            </a:solidFill>
          </a:ln>
        </c:spPr>
        <c:crossAx val="671263976"/>
        <c:crosses val="autoZero"/>
        <c:auto val="1"/>
        <c:lblAlgn val="ctr"/>
        <c:lblOffset val="0"/>
        <c:noMultiLvlLbl val="0"/>
      </c:catAx>
      <c:valAx>
        <c:axId val="671263976"/>
        <c:scaling>
          <c:orientation val="minMax"/>
          <c:max val="100"/>
          <c:min val="0"/>
        </c:scaling>
        <c:delete val="1"/>
        <c:axPos val="l"/>
        <c:numFmt formatCode="0.0" sourceLinked="1"/>
        <c:majorTickMark val="out"/>
        <c:minorTickMark val="none"/>
        <c:tickLblPos val="nextTo"/>
        <c:crossAx val="6712635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671264760"/>
        <c:axId val="671265152"/>
      </c:barChart>
      <c:catAx>
        <c:axId val="671264760"/>
        <c:scaling>
          <c:orientation val="minMax"/>
        </c:scaling>
        <c:delete val="0"/>
        <c:axPos val="b"/>
        <c:numFmt formatCode="General" sourceLinked="1"/>
        <c:majorTickMark val="none"/>
        <c:minorTickMark val="none"/>
        <c:tickLblPos val="none"/>
        <c:spPr>
          <a:ln w="31750">
            <a:solidFill>
              <a:schemeClr val="tx1"/>
            </a:solidFill>
          </a:ln>
        </c:spPr>
        <c:crossAx val="671265152"/>
        <c:crosses val="autoZero"/>
        <c:auto val="1"/>
        <c:lblAlgn val="ctr"/>
        <c:lblOffset val="0"/>
        <c:noMultiLvlLbl val="0"/>
      </c:catAx>
      <c:valAx>
        <c:axId val="671265152"/>
        <c:scaling>
          <c:orientation val="minMax"/>
          <c:max val="150"/>
          <c:min val="0"/>
        </c:scaling>
        <c:delete val="1"/>
        <c:axPos val="l"/>
        <c:numFmt formatCode="0" sourceLinked="1"/>
        <c:majorTickMark val="out"/>
        <c:minorTickMark val="none"/>
        <c:tickLblPos val="nextTo"/>
        <c:crossAx val="6712647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671265936"/>
        <c:axId val="671266328"/>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671265936"/>
        <c:axId val="671266328"/>
      </c:lineChart>
      <c:catAx>
        <c:axId val="671265936"/>
        <c:scaling>
          <c:orientation val="minMax"/>
        </c:scaling>
        <c:delete val="0"/>
        <c:axPos val="b"/>
        <c:numFmt formatCode="General" sourceLinked="1"/>
        <c:majorTickMark val="none"/>
        <c:minorTickMark val="none"/>
        <c:tickLblPos val="none"/>
        <c:spPr>
          <a:ln w="31750">
            <a:solidFill>
              <a:schemeClr val="tx1"/>
            </a:solidFill>
          </a:ln>
        </c:spPr>
        <c:crossAx val="671266328"/>
        <c:crosses val="autoZero"/>
        <c:auto val="1"/>
        <c:lblAlgn val="ctr"/>
        <c:lblOffset val="0"/>
        <c:noMultiLvlLbl val="0"/>
      </c:catAx>
      <c:valAx>
        <c:axId val="671266328"/>
        <c:scaling>
          <c:orientation val="minMax"/>
          <c:max val="100"/>
          <c:min val="0"/>
        </c:scaling>
        <c:delete val="1"/>
        <c:axPos val="l"/>
        <c:numFmt formatCode="0.0" sourceLinked="1"/>
        <c:majorTickMark val="out"/>
        <c:minorTickMark val="none"/>
        <c:tickLblPos val="nextTo"/>
        <c:crossAx val="671265936"/>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671267112"/>
        <c:axId val="671267504"/>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671267112"/>
        <c:axId val="671267504"/>
      </c:lineChart>
      <c:catAx>
        <c:axId val="671267112"/>
        <c:scaling>
          <c:orientation val="minMax"/>
        </c:scaling>
        <c:delete val="0"/>
        <c:axPos val="b"/>
        <c:numFmt formatCode="General" sourceLinked="1"/>
        <c:majorTickMark val="none"/>
        <c:minorTickMark val="none"/>
        <c:tickLblPos val="none"/>
        <c:spPr>
          <a:ln w="31750">
            <a:solidFill>
              <a:schemeClr val="tx1"/>
            </a:solidFill>
          </a:ln>
        </c:spPr>
        <c:crossAx val="671267504"/>
        <c:crosses val="autoZero"/>
        <c:auto val="1"/>
        <c:lblAlgn val="ctr"/>
        <c:lblOffset val="0"/>
        <c:noMultiLvlLbl val="0"/>
      </c:catAx>
      <c:valAx>
        <c:axId val="671267504"/>
        <c:scaling>
          <c:orientation val="minMax"/>
          <c:max val="100"/>
          <c:min val="0"/>
        </c:scaling>
        <c:delete val="1"/>
        <c:axPos val="l"/>
        <c:numFmt formatCode="0.0" sourceLinked="1"/>
        <c:majorTickMark val="out"/>
        <c:minorTickMark val="none"/>
        <c:tickLblPos val="nextTo"/>
        <c:crossAx val="67126711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671268288"/>
        <c:axId val="671268680"/>
      </c:barChart>
      <c:catAx>
        <c:axId val="671268288"/>
        <c:scaling>
          <c:orientation val="minMax"/>
        </c:scaling>
        <c:delete val="1"/>
        <c:axPos val="b"/>
        <c:numFmt formatCode="General" sourceLinked="1"/>
        <c:majorTickMark val="none"/>
        <c:minorTickMark val="none"/>
        <c:tickLblPos val="nextTo"/>
        <c:crossAx val="671268680"/>
        <c:crosses val="autoZero"/>
        <c:auto val="1"/>
        <c:lblAlgn val="ctr"/>
        <c:lblOffset val="0"/>
        <c:noMultiLvlLbl val="0"/>
      </c:catAx>
      <c:valAx>
        <c:axId val="671268680"/>
        <c:scaling>
          <c:orientation val="minMax"/>
          <c:max val="35"/>
          <c:min val="-15"/>
        </c:scaling>
        <c:delete val="1"/>
        <c:axPos val="l"/>
        <c:numFmt formatCode="General" sourceLinked="1"/>
        <c:majorTickMark val="out"/>
        <c:minorTickMark val="none"/>
        <c:tickLblPos val="nextTo"/>
        <c:crossAx val="6712682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666647456"/>
        <c:axId val="666647848"/>
      </c:barChart>
      <c:catAx>
        <c:axId val="666647456"/>
        <c:scaling>
          <c:orientation val="minMax"/>
        </c:scaling>
        <c:delete val="0"/>
        <c:axPos val="b"/>
        <c:numFmt formatCode="General" sourceLinked="1"/>
        <c:majorTickMark val="none"/>
        <c:minorTickMark val="none"/>
        <c:tickLblPos val="none"/>
        <c:spPr>
          <a:ln w="31750">
            <a:solidFill>
              <a:schemeClr val="tx1"/>
            </a:solidFill>
          </a:ln>
        </c:spPr>
        <c:crossAx val="666647848"/>
        <c:crosses val="autoZero"/>
        <c:auto val="1"/>
        <c:lblAlgn val="ctr"/>
        <c:lblOffset val="0"/>
        <c:noMultiLvlLbl val="0"/>
      </c:catAx>
      <c:valAx>
        <c:axId val="666647848"/>
        <c:scaling>
          <c:orientation val="minMax"/>
          <c:max val="35"/>
          <c:min val="-15"/>
        </c:scaling>
        <c:delete val="1"/>
        <c:axPos val="l"/>
        <c:numFmt formatCode="General" sourceLinked="1"/>
        <c:majorTickMark val="out"/>
        <c:minorTickMark val="none"/>
        <c:tickLblPos val="nextTo"/>
        <c:crossAx val="6666474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666648632"/>
        <c:axId val="666649024"/>
      </c:barChart>
      <c:catAx>
        <c:axId val="666648632"/>
        <c:scaling>
          <c:orientation val="minMax"/>
        </c:scaling>
        <c:delete val="0"/>
        <c:axPos val="b"/>
        <c:numFmt formatCode="General" sourceLinked="1"/>
        <c:majorTickMark val="none"/>
        <c:minorTickMark val="none"/>
        <c:tickLblPos val="nextTo"/>
        <c:spPr>
          <a:ln w="31750">
            <a:solidFill>
              <a:schemeClr val="tx1"/>
            </a:solidFill>
          </a:ln>
        </c:spPr>
        <c:crossAx val="666649024"/>
        <c:crosses val="autoZero"/>
        <c:auto val="1"/>
        <c:lblAlgn val="ctr"/>
        <c:lblOffset val="0"/>
        <c:noMultiLvlLbl val="0"/>
      </c:catAx>
      <c:valAx>
        <c:axId val="666649024"/>
        <c:scaling>
          <c:orientation val="minMax"/>
          <c:max val="40"/>
          <c:min val="0"/>
        </c:scaling>
        <c:delete val="1"/>
        <c:axPos val="l"/>
        <c:numFmt formatCode="General" sourceLinked="1"/>
        <c:majorTickMark val="out"/>
        <c:minorTickMark val="none"/>
        <c:tickLblPos val="nextTo"/>
        <c:crossAx val="6666486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666649808"/>
        <c:axId val="666650200"/>
      </c:barChart>
      <c:catAx>
        <c:axId val="666649808"/>
        <c:scaling>
          <c:orientation val="minMax"/>
        </c:scaling>
        <c:delete val="0"/>
        <c:axPos val="b"/>
        <c:numFmt formatCode="General" sourceLinked="1"/>
        <c:majorTickMark val="none"/>
        <c:minorTickMark val="none"/>
        <c:tickLblPos val="nextTo"/>
        <c:spPr>
          <a:ln w="31750">
            <a:solidFill>
              <a:schemeClr val="tx1"/>
            </a:solidFill>
          </a:ln>
        </c:spPr>
        <c:crossAx val="666650200"/>
        <c:crosses val="autoZero"/>
        <c:auto val="1"/>
        <c:lblAlgn val="ctr"/>
        <c:lblOffset val="0"/>
        <c:noMultiLvlLbl val="0"/>
      </c:catAx>
      <c:valAx>
        <c:axId val="666650200"/>
        <c:scaling>
          <c:orientation val="minMax"/>
          <c:max val="20"/>
          <c:min val="0"/>
        </c:scaling>
        <c:delete val="1"/>
        <c:axPos val="l"/>
        <c:numFmt formatCode="General" sourceLinked="1"/>
        <c:majorTickMark val="out"/>
        <c:minorTickMark val="none"/>
        <c:tickLblPos val="nextTo"/>
        <c:crossAx val="6666498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666650984"/>
        <c:axId val="666651376"/>
      </c:barChart>
      <c:catAx>
        <c:axId val="666650984"/>
        <c:scaling>
          <c:orientation val="minMax"/>
        </c:scaling>
        <c:delete val="0"/>
        <c:axPos val="b"/>
        <c:numFmt formatCode="General" sourceLinked="1"/>
        <c:majorTickMark val="none"/>
        <c:minorTickMark val="none"/>
        <c:tickLblPos val="nextTo"/>
        <c:spPr>
          <a:ln w="31750">
            <a:solidFill>
              <a:schemeClr val="tx1"/>
            </a:solidFill>
          </a:ln>
        </c:spPr>
        <c:crossAx val="666651376"/>
        <c:crosses val="autoZero"/>
        <c:auto val="1"/>
        <c:lblAlgn val="ctr"/>
        <c:lblOffset val="0"/>
        <c:noMultiLvlLbl val="0"/>
      </c:catAx>
      <c:valAx>
        <c:axId val="666651376"/>
        <c:scaling>
          <c:orientation val="minMax"/>
          <c:max val="80"/>
          <c:min val="0"/>
        </c:scaling>
        <c:delete val="1"/>
        <c:axPos val="l"/>
        <c:numFmt formatCode="General" sourceLinked="1"/>
        <c:majorTickMark val="out"/>
        <c:minorTickMark val="none"/>
        <c:tickLblPos val="nextTo"/>
        <c:crossAx val="6666509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662226160"/>
        <c:axId val="662226944"/>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662228512"/>
        <c:axId val="662228120"/>
      </c:lineChart>
      <c:catAx>
        <c:axId val="662226160"/>
        <c:scaling>
          <c:orientation val="minMax"/>
        </c:scaling>
        <c:delete val="0"/>
        <c:axPos val="b"/>
        <c:numFmt formatCode="General" sourceLinked="1"/>
        <c:majorTickMark val="none"/>
        <c:minorTickMark val="none"/>
        <c:tickLblPos val="none"/>
        <c:spPr>
          <a:ln w="31750">
            <a:solidFill>
              <a:schemeClr val="tx1"/>
            </a:solidFill>
          </a:ln>
        </c:spPr>
        <c:crossAx val="662226944"/>
        <c:crosses val="autoZero"/>
        <c:auto val="1"/>
        <c:lblAlgn val="ctr"/>
        <c:lblOffset val="0"/>
        <c:noMultiLvlLbl val="0"/>
      </c:catAx>
      <c:valAx>
        <c:axId val="662226944"/>
        <c:scaling>
          <c:orientation val="minMax"/>
          <c:max val="25"/>
          <c:min val="0"/>
        </c:scaling>
        <c:delete val="0"/>
        <c:axPos val="l"/>
        <c:numFmt formatCode="0.0" sourceLinked="1"/>
        <c:majorTickMark val="none"/>
        <c:minorTickMark val="none"/>
        <c:tickLblPos val="none"/>
        <c:spPr>
          <a:ln>
            <a:noFill/>
          </a:ln>
        </c:spPr>
        <c:crossAx val="662226160"/>
        <c:crosses val="autoZero"/>
        <c:crossBetween val="between"/>
      </c:valAx>
      <c:valAx>
        <c:axId val="662228120"/>
        <c:scaling>
          <c:orientation val="minMax"/>
          <c:max val="25"/>
        </c:scaling>
        <c:delete val="0"/>
        <c:axPos val="r"/>
        <c:numFmt formatCode="0.0" sourceLinked="1"/>
        <c:majorTickMark val="out"/>
        <c:minorTickMark val="none"/>
        <c:tickLblPos val="none"/>
        <c:spPr>
          <a:ln>
            <a:noFill/>
          </a:ln>
        </c:spPr>
        <c:crossAx val="662228512"/>
        <c:crosses val="max"/>
        <c:crossBetween val="between"/>
      </c:valAx>
      <c:catAx>
        <c:axId val="662228512"/>
        <c:scaling>
          <c:orientation val="minMax"/>
        </c:scaling>
        <c:delete val="1"/>
        <c:axPos val="b"/>
        <c:numFmt formatCode="General" sourceLinked="1"/>
        <c:majorTickMark val="out"/>
        <c:minorTickMark val="none"/>
        <c:tickLblPos val="nextTo"/>
        <c:crossAx val="66222812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666652552"/>
        <c:axId val="666652944"/>
      </c:barChart>
      <c:catAx>
        <c:axId val="666652552"/>
        <c:scaling>
          <c:orientation val="minMax"/>
        </c:scaling>
        <c:delete val="0"/>
        <c:axPos val="b"/>
        <c:numFmt formatCode="General" sourceLinked="1"/>
        <c:majorTickMark val="none"/>
        <c:minorTickMark val="none"/>
        <c:tickLblPos val="nextTo"/>
        <c:spPr>
          <a:ln w="31750">
            <a:solidFill>
              <a:schemeClr val="tx1"/>
            </a:solidFill>
          </a:ln>
        </c:spPr>
        <c:crossAx val="666652944"/>
        <c:crosses val="autoZero"/>
        <c:auto val="1"/>
        <c:lblAlgn val="ctr"/>
        <c:lblOffset val="0"/>
        <c:noMultiLvlLbl val="0"/>
      </c:catAx>
      <c:valAx>
        <c:axId val="666652944"/>
        <c:scaling>
          <c:orientation val="minMax"/>
          <c:max val="40"/>
          <c:min val="0"/>
        </c:scaling>
        <c:delete val="1"/>
        <c:axPos val="l"/>
        <c:numFmt formatCode="0.0" sourceLinked="1"/>
        <c:majorTickMark val="out"/>
        <c:minorTickMark val="none"/>
        <c:tickLblPos val="nextTo"/>
        <c:crossAx val="6666525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666653336"/>
        <c:axId val="666653728"/>
      </c:barChart>
      <c:catAx>
        <c:axId val="666653336"/>
        <c:scaling>
          <c:orientation val="minMax"/>
        </c:scaling>
        <c:delete val="0"/>
        <c:axPos val="b"/>
        <c:numFmt formatCode="General" sourceLinked="1"/>
        <c:majorTickMark val="none"/>
        <c:minorTickMark val="none"/>
        <c:tickLblPos val="nextTo"/>
        <c:spPr>
          <a:ln w="31750">
            <a:solidFill>
              <a:schemeClr val="tx1"/>
            </a:solidFill>
          </a:ln>
        </c:spPr>
        <c:crossAx val="666653728"/>
        <c:crosses val="autoZero"/>
        <c:auto val="1"/>
        <c:lblAlgn val="ctr"/>
        <c:lblOffset val="0"/>
        <c:noMultiLvlLbl val="0"/>
      </c:catAx>
      <c:valAx>
        <c:axId val="666653728"/>
        <c:scaling>
          <c:orientation val="minMax"/>
          <c:max val="140"/>
          <c:min val="0"/>
        </c:scaling>
        <c:delete val="1"/>
        <c:axPos val="l"/>
        <c:numFmt formatCode="0" sourceLinked="1"/>
        <c:majorTickMark val="out"/>
        <c:minorTickMark val="none"/>
        <c:tickLblPos val="nextTo"/>
        <c:crossAx val="666653336"/>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666654512"/>
        <c:axId val="594226136"/>
      </c:barChart>
      <c:catAx>
        <c:axId val="666654512"/>
        <c:scaling>
          <c:orientation val="minMax"/>
        </c:scaling>
        <c:delete val="0"/>
        <c:axPos val="b"/>
        <c:numFmt formatCode="General" sourceLinked="1"/>
        <c:majorTickMark val="none"/>
        <c:minorTickMark val="none"/>
        <c:tickLblPos val="nextTo"/>
        <c:spPr>
          <a:ln w="31750">
            <a:solidFill>
              <a:schemeClr val="tx1"/>
            </a:solidFill>
          </a:ln>
        </c:spPr>
        <c:crossAx val="594226136"/>
        <c:crosses val="autoZero"/>
        <c:auto val="1"/>
        <c:lblAlgn val="ctr"/>
        <c:lblOffset val="0"/>
        <c:noMultiLvlLbl val="0"/>
      </c:catAx>
      <c:valAx>
        <c:axId val="594226136"/>
        <c:scaling>
          <c:orientation val="minMax"/>
          <c:max val="70"/>
          <c:min val="0"/>
        </c:scaling>
        <c:delete val="1"/>
        <c:axPos val="l"/>
        <c:numFmt formatCode="0.0" sourceLinked="1"/>
        <c:majorTickMark val="out"/>
        <c:minorTickMark val="none"/>
        <c:tickLblPos val="nextTo"/>
        <c:crossAx val="6666545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594226920"/>
        <c:axId val="594227312"/>
      </c:barChart>
      <c:catAx>
        <c:axId val="594226920"/>
        <c:scaling>
          <c:orientation val="minMax"/>
        </c:scaling>
        <c:delete val="0"/>
        <c:axPos val="b"/>
        <c:numFmt formatCode="General" sourceLinked="1"/>
        <c:majorTickMark val="none"/>
        <c:minorTickMark val="none"/>
        <c:tickLblPos val="none"/>
        <c:spPr>
          <a:ln w="31750">
            <a:solidFill>
              <a:schemeClr val="tx1"/>
            </a:solidFill>
          </a:ln>
        </c:spPr>
        <c:crossAx val="594227312"/>
        <c:crosses val="autoZero"/>
        <c:auto val="1"/>
        <c:lblAlgn val="ctr"/>
        <c:lblOffset val="0"/>
        <c:noMultiLvlLbl val="0"/>
      </c:catAx>
      <c:valAx>
        <c:axId val="594227312"/>
        <c:scaling>
          <c:orientation val="minMax"/>
          <c:max val="100"/>
          <c:min val="0"/>
        </c:scaling>
        <c:delete val="1"/>
        <c:axPos val="l"/>
        <c:numFmt formatCode="0.0" sourceLinked="1"/>
        <c:majorTickMark val="out"/>
        <c:minorTickMark val="none"/>
        <c:tickLblPos val="nextTo"/>
        <c:crossAx val="5942269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94228096"/>
        <c:axId val="594228488"/>
      </c:barChart>
      <c:catAx>
        <c:axId val="594228096"/>
        <c:scaling>
          <c:orientation val="minMax"/>
        </c:scaling>
        <c:delete val="0"/>
        <c:axPos val="b"/>
        <c:numFmt formatCode="General" sourceLinked="1"/>
        <c:majorTickMark val="none"/>
        <c:minorTickMark val="none"/>
        <c:tickLblPos val="none"/>
        <c:spPr>
          <a:ln w="31750">
            <a:solidFill>
              <a:schemeClr val="tx1"/>
            </a:solidFill>
          </a:ln>
        </c:spPr>
        <c:crossAx val="594228488"/>
        <c:crosses val="autoZero"/>
        <c:auto val="1"/>
        <c:lblAlgn val="ctr"/>
        <c:lblOffset val="0"/>
        <c:noMultiLvlLbl val="0"/>
      </c:catAx>
      <c:valAx>
        <c:axId val="594228488"/>
        <c:scaling>
          <c:orientation val="minMax"/>
          <c:max val="10"/>
          <c:min val="0"/>
        </c:scaling>
        <c:delete val="1"/>
        <c:axPos val="l"/>
        <c:numFmt formatCode="0.0" sourceLinked="1"/>
        <c:majorTickMark val="out"/>
        <c:minorTickMark val="none"/>
        <c:tickLblPos val="nextTo"/>
        <c:crossAx val="594228096"/>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594229272"/>
        <c:axId val="594229664"/>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594230448"/>
        <c:axId val="594230056"/>
      </c:lineChart>
      <c:catAx>
        <c:axId val="594229272"/>
        <c:scaling>
          <c:orientation val="minMax"/>
        </c:scaling>
        <c:delete val="0"/>
        <c:axPos val="b"/>
        <c:numFmt formatCode="General" sourceLinked="1"/>
        <c:majorTickMark val="none"/>
        <c:minorTickMark val="none"/>
        <c:tickLblPos val="none"/>
        <c:spPr>
          <a:ln w="31750">
            <a:solidFill>
              <a:schemeClr val="tx1"/>
            </a:solidFill>
          </a:ln>
        </c:spPr>
        <c:crossAx val="594229664"/>
        <c:crosses val="autoZero"/>
        <c:auto val="1"/>
        <c:lblAlgn val="ctr"/>
        <c:lblOffset val="0"/>
        <c:noMultiLvlLbl val="0"/>
      </c:catAx>
      <c:valAx>
        <c:axId val="594229664"/>
        <c:scaling>
          <c:orientation val="minMax"/>
          <c:max val="140"/>
          <c:min val="0"/>
        </c:scaling>
        <c:delete val="1"/>
        <c:axPos val="l"/>
        <c:numFmt formatCode="0" sourceLinked="1"/>
        <c:majorTickMark val="out"/>
        <c:minorTickMark val="none"/>
        <c:tickLblPos val="nextTo"/>
        <c:crossAx val="594229272"/>
        <c:crosses val="autoZero"/>
        <c:crossBetween val="between"/>
        <c:majorUnit val="20"/>
      </c:valAx>
      <c:valAx>
        <c:axId val="594230056"/>
        <c:scaling>
          <c:orientation val="minMax"/>
          <c:max val="140"/>
          <c:min val="0"/>
        </c:scaling>
        <c:delete val="0"/>
        <c:axPos val="r"/>
        <c:numFmt formatCode="0" sourceLinked="1"/>
        <c:majorTickMark val="none"/>
        <c:minorTickMark val="none"/>
        <c:tickLblPos val="none"/>
        <c:spPr>
          <a:ln>
            <a:noFill/>
          </a:ln>
        </c:spPr>
        <c:crossAx val="594230448"/>
        <c:crosses val="max"/>
        <c:crossBetween val="between"/>
      </c:valAx>
      <c:catAx>
        <c:axId val="594230448"/>
        <c:scaling>
          <c:orientation val="minMax"/>
        </c:scaling>
        <c:delete val="1"/>
        <c:axPos val="b"/>
        <c:numFmt formatCode="General" sourceLinked="1"/>
        <c:majorTickMark val="out"/>
        <c:minorTickMark val="none"/>
        <c:tickLblPos val="nextTo"/>
        <c:crossAx val="59423005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94231232"/>
        <c:axId val="594231624"/>
      </c:barChart>
      <c:catAx>
        <c:axId val="594231232"/>
        <c:scaling>
          <c:orientation val="minMax"/>
        </c:scaling>
        <c:delete val="0"/>
        <c:axPos val="b"/>
        <c:numFmt formatCode="General" sourceLinked="1"/>
        <c:majorTickMark val="none"/>
        <c:minorTickMark val="none"/>
        <c:tickLblPos val="none"/>
        <c:spPr>
          <a:ln w="31750">
            <a:solidFill>
              <a:schemeClr val="tx1"/>
            </a:solidFill>
          </a:ln>
        </c:spPr>
        <c:crossAx val="594231624"/>
        <c:crosses val="autoZero"/>
        <c:auto val="1"/>
        <c:lblAlgn val="ctr"/>
        <c:lblOffset val="0"/>
        <c:noMultiLvlLbl val="0"/>
      </c:catAx>
      <c:valAx>
        <c:axId val="594231624"/>
        <c:scaling>
          <c:orientation val="minMax"/>
          <c:max val="100"/>
          <c:min val="0"/>
        </c:scaling>
        <c:delete val="1"/>
        <c:axPos val="l"/>
        <c:numFmt formatCode="0.0" sourceLinked="1"/>
        <c:majorTickMark val="out"/>
        <c:minorTickMark val="none"/>
        <c:tickLblPos val="nextTo"/>
        <c:crossAx val="5942312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94232408"/>
        <c:axId val="594232800"/>
      </c:barChart>
      <c:catAx>
        <c:axId val="594232408"/>
        <c:scaling>
          <c:orientation val="minMax"/>
        </c:scaling>
        <c:delete val="0"/>
        <c:axPos val="b"/>
        <c:numFmt formatCode="General" sourceLinked="1"/>
        <c:majorTickMark val="none"/>
        <c:minorTickMark val="none"/>
        <c:tickLblPos val="none"/>
        <c:spPr>
          <a:ln w="31750">
            <a:solidFill>
              <a:schemeClr val="tx1"/>
            </a:solidFill>
          </a:ln>
        </c:spPr>
        <c:crossAx val="594232800"/>
        <c:crosses val="autoZero"/>
        <c:auto val="1"/>
        <c:lblAlgn val="ctr"/>
        <c:lblOffset val="0"/>
        <c:noMultiLvlLbl val="0"/>
      </c:catAx>
      <c:valAx>
        <c:axId val="594232800"/>
        <c:scaling>
          <c:orientation val="minMax"/>
          <c:max val="30"/>
          <c:min val="-15"/>
        </c:scaling>
        <c:delete val="0"/>
        <c:axPos val="l"/>
        <c:numFmt formatCode="0.0" sourceLinked="1"/>
        <c:majorTickMark val="none"/>
        <c:minorTickMark val="none"/>
        <c:tickLblPos val="none"/>
        <c:spPr>
          <a:ln>
            <a:noFill/>
          </a:ln>
        </c:spPr>
        <c:crossAx val="594232408"/>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94233584"/>
        <c:axId val="662262808"/>
      </c:barChart>
      <c:catAx>
        <c:axId val="594233584"/>
        <c:scaling>
          <c:orientation val="minMax"/>
        </c:scaling>
        <c:delete val="0"/>
        <c:axPos val="b"/>
        <c:numFmt formatCode="General" sourceLinked="1"/>
        <c:majorTickMark val="none"/>
        <c:minorTickMark val="none"/>
        <c:tickLblPos val="none"/>
        <c:spPr>
          <a:ln w="31750">
            <a:solidFill>
              <a:schemeClr val="tx1"/>
            </a:solidFill>
          </a:ln>
        </c:spPr>
        <c:crossAx val="662262808"/>
        <c:crosses val="autoZero"/>
        <c:auto val="1"/>
        <c:lblAlgn val="ctr"/>
        <c:lblOffset val="0"/>
        <c:noMultiLvlLbl val="0"/>
      </c:catAx>
      <c:valAx>
        <c:axId val="662262808"/>
        <c:scaling>
          <c:orientation val="minMax"/>
          <c:max val="25"/>
          <c:min val="0"/>
        </c:scaling>
        <c:delete val="0"/>
        <c:axPos val="l"/>
        <c:numFmt formatCode="0.0" sourceLinked="1"/>
        <c:majorTickMark val="none"/>
        <c:minorTickMark val="none"/>
        <c:tickLblPos val="none"/>
        <c:spPr>
          <a:ln>
            <a:noFill/>
          </a:ln>
        </c:spPr>
        <c:crossAx val="59423358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62263592"/>
        <c:axId val="662263984"/>
      </c:barChart>
      <c:catAx>
        <c:axId val="662263592"/>
        <c:scaling>
          <c:orientation val="minMax"/>
        </c:scaling>
        <c:delete val="0"/>
        <c:axPos val="b"/>
        <c:numFmt formatCode="General" sourceLinked="1"/>
        <c:majorTickMark val="none"/>
        <c:minorTickMark val="none"/>
        <c:tickLblPos val="none"/>
        <c:spPr>
          <a:ln w="31750">
            <a:solidFill>
              <a:schemeClr val="tx1"/>
            </a:solidFill>
          </a:ln>
        </c:spPr>
        <c:crossAx val="662263984"/>
        <c:crosses val="autoZero"/>
        <c:auto val="1"/>
        <c:lblAlgn val="ctr"/>
        <c:lblOffset val="0"/>
        <c:noMultiLvlLbl val="0"/>
      </c:catAx>
      <c:valAx>
        <c:axId val="662263984"/>
        <c:scaling>
          <c:orientation val="minMax"/>
          <c:max val="50"/>
          <c:min val="0"/>
        </c:scaling>
        <c:delete val="1"/>
        <c:axPos val="l"/>
        <c:numFmt formatCode="0.0" sourceLinked="1"/>
        <c:majorTickMark val="out"/>
        <c:minorTickMark val="none"/>
        <c:tickLblPos val="nextTo"/>
        <c:crossAx val="6622635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62229296"/>
        <c:axId val="672049024"/>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762565712"/>
        <c:axId val="762565320"/>
      </c:lineChart>
      <c:catAx>
        <c:axId val="662229296"/>
        <c:scaling>
          <c:orientation val="minMax"/>
        </c:scaling>
        <c:delete val="0"/>
        <c:axPos val="b"/>
        <c:numFmt formatCode="General" sourceLinked="1"/>
        <c:majorTickMark val="none"/>
        <c:minorTickMark val="none"/>
        <c:tickLblPos val="none"/>
        <c:spPr>
          <a:ln w="31750">
            <a:solidFill>
              <a:schemeClr val="tx1"/>
            </a:solidFill>
          </a:ln>
        </c:spPr>
        <c:crossAx val="672049024"/>
        <c:crosses val="autoZero"/>
        <c:auto val="1"/>
        <c:lblAlgn val="ctr"/>
        <c:lblOffset val="0"/>
        <c:noMultiLvlLbl val="0"/>
      </c:catAx>
      <c:valAx>
        <c:axId val="672049024"/>
        <c:scaling>
          <c:orientation val="minMax"/>
          <c:max val="50"/>
          <c:min val="0"/>
        </c:scaling>
        <c:delete val="1"/>
        <c:axPos val="l"/>
        <c:numFmt formatCode="0.0" sourceLinked="1"/>
        <c:majorTickMark val="out"/>
        <c:minorTickMark val="none"/>
        <c:tickLblPos val="nextTo"/>
        <c:crossAx val="662229296"/>
        <c:crosses val="autoZero"/>
        <c:crossBetween val="between"/>
        <c:majorUnit val="15"/>
      </c:valAx>
      <c:valAx>
        <c:axId val="762565320"/>
        <c:scaling>
          <c:orientation val="minMax"/>
        </c:scaling>
        <c:delete val="0"/>
        <c:axPos val="r"/>
        <c:numFmt formatCode="0.0" sourceLinked="1"/>
        <c:majorTickMark val="out"/>
        <c:minorTickMark val="none"/>
        <c:tickLblPos val="none"/>
        <c:spPr>
          <a:ln>
            <a:noFill/>
          </a:ln>
        </c:spPr>
        <c:crossAx val="762565712"/>
        <c:crosses val="max"/>
        <c:crossBetween val="between"/>
      </c:valAx>
      <c:catAx>
        <c:axId val="762565712"/>
        <c:scaling>
          <c:orientation val="minMax"/>
        </c:scaling>
        <c:delete val="1"/>
        <c:axPos val="b"/>
        <c:numFmt formatCode="General" sourceLinked="1"/>
        <c:majorTickMark val="out"/>
        <c:minorTickMark val="none"/>
        <c:tickLblPos val="nextTo"/>
        <c:crossAx val="76256532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62264768"/>
        <c:axId val="662265160"/>
      </c:barChart>
      <c:catAx>
        <c:axId val="662264768"/>
        <c:scaling>
          <c:orientation val="minMax"/>
        </c:scaling>
        <c:delete val="0"/>
        <c:axPos val="b"/>
        <c:numFmt formatCode="General" sourceLinked="1"/>
        <c:majorTickMark val="none"/>
        <c:minorTickMark val="none"/>
        <c:tickLblPos val="none"/>
        <c:spPr>
          <a:ln w="31750">
            <a:solidFill>
              <a:schemeClr val="tx1"/>
            </a:solidFill>
          </a:ln>
        </c:spPr>
        <c:crossAx val="662265160"/>
        <c:crosses val="autoZero"/>
        <c:auto val="1"/>
        <c:lblAlgn val="ctr"/>
        <c:lblOffset val="0"/>
        <c:noMultiLvlLbl val="0"/>
      </c:catAx>
      <c:valAx>
        <c:axId val="662265160"/>
        <c:scaling>
          <c:orientation val="minMax"/>
          <c:max val="100"/>
          <c:min val="0"/>
        </c:scaling>
        <c:delete val="1"/>
        <c:axPos val="l"/>
        <c:numFmt formatCode="0.0" sourceLinked="1"/>
        <c:majorTickMark val="out"/>
        <c:minorTickMark val="none"/>
        <c:tickLblPos val="nextTo"/>
        <c:crossAx val="6622647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662265944"/>
        <c:axId val="662266336"/>
      </c:barChart>
      <c:catAx>
        <c:axId val="662265944"/>
        <c:scaling>
          <c:orientation val="minMax"/>
        </c:scaling>
        <c:delete val="0"/>
        <c:axPos val="b"/>
        <c:numFmt formatCode="General" sourceLinked="1"/>
        <c:majorTickMark val="none"/>
        <c:minorTickMark val="none"/>
        <c:tickLblPos val="none"/>
        <c:spPr>
          <a:ln w="31750">
            <a:solidFill>
              <a:schemeClr val="tx1"/>
            </a:solidFill>
          </a:ln>
        </c:spPr>
        <c:crossAx val="662266336"/>
        <c:crosses val="autoZero"/>
        <c:auto val="1"/>
        <c:lblAlgn val="ctr"/>
        <c:lblOffset val="0"/>
        <c:noMultiLvlLbl val="0"/>
      </c:catAx>
      <c:valAx>
        <c:axId val="662266336"/>
        <c:scaling>
          <c:orientation val="minMax"/>
          <c:max val="140"/>
          <c:min val="0"/>
        </c:scaling>
        <c:delete val="1"/>
        <c:axPos val="l"/>
        <c:numFmt formatCode="0" sourceLinked="1"/>
        <c:majorTickMark val="out"/>
        <c:minorTickMark val="none"/>
        <c:tickLblPos val="nextTo"/>
        <c:crossAx val="66226594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662267120"/>
        <c:axId val="662267512"/>
      </c:barChart>
      <c:dateAx>
        <c:axId val="66226712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en-US"/>
          </a:p>
        </c:txPr>
        <c:crossAx val="662267512"/>
        <c:crosses val="autoZero"/>
        <c:auto val="0"/>
        <c:lblOffset val="0"/>
        <c:baseTimeUnit val="days"/>
      </c:dateAx>
      <c:valAx>
        <c:axId val="662267512"/>
        <c:scaling>
          <c:orientation val="minMax"/>
          <c:max val="100"/>
          <c:min val="0"/>
        </c:scaling>
        <c:delete val="1"/>
        <c:axPos val="l"/>
        <c:numFmt formatCode="0.0" sourceLinked="1"/>
        <c:majorTickMark val="out"/>
        <c:minorTickMark val="none"/>
        <c:tickLblPos val="nextTo"/>
        <c:crossAx val="6622671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662268296"/>
        <c:axId val="662268688"/>
      </c:barChart>
      <c:dateAx>
        <c:axId val="66226829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en-US"/>
          </a:p>
        </c:txPr>
        <c:crossAx val="662268688"/>
        <c:crosses val="autoZero"/>
        <c:auto val="0"/>
        <c:lblOffset val="0"/>
        <c:baseTimeUnit val="days"/>
      </c:dateAx>
      <c:valAx>
        <c:axId val="662268688"/>
        <c:scaling>
          <c:orientation val="minMax"/>
        </c:scaling>
        <c:delete val="0"/>
        <c:axPos val="l"/>
        <c:numFmt formatCode="General" sourceLinked="1"/>
        <c:majorTickMark val="none"/>
        <c:minorTickMark val="none"/>
        <c:tickLblPos val="none"/>
        <c:spPr>
          <a:ln>
            <a:noFill/>
          </a:ln>
        </c:spPr>
        <c:crossAx val="66226829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662269472"/>
        <c:axId val="662269864"/>
      </c:barChart>
      <c:dateAx>
        <c:axId val="66226947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en-US"/>
          </a:p>
        </c:txPr>
        <c:crossAx val="662269864"/>
        <c:crosses val="autoZero"/>
        <c:auto val="0"/>
        <c:lblOffset val="0"/>
        <c:baseTimeUnit val="days"/>
      </c:dateAx>
      <c:valAx>
        <c:axId val="662269864"/>
        <c:scaling>
          <c:orientation val="minMax"/>
        </c:scaling>
        <c:delete val="0"/>
        <c:axPos val="l"/>
        <c:numFmt formatCode="General" sourceLinked="1"/>
        <c:majorTickMark val="none"/>
        <c:minorTickMark val="none"/>
        <c:tickLblPos val="none"/>
        <c:spPr>
          <a:ln>
            <a:noFill/>
          </a:ln>
        </c:spPr>
        <c:crossAx val="66226947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662270648"/>
        <c:axId val="662271040"/>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662271824"/>
        <c:axId val="662271432"/>
      </c:lineChart>
      <c:catAx>
        <c:axId val="66227064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en-US"/>
          </a:p>
        </c:txPr>
        <c:crossAx val="662271040"/>
        <c:crosses val="autoZero"/>
        <c:auto val="1"/>
        <c:lblAlgn val="ctr"/>
        <c:lblOffset val="100"/>
        <c:noMultiLvlLbl val="0"/>
      </c:catAx>
      <c:valAx>
        <c:axId val="662271040"/>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en-US"/>
          </a:p>
        </c:txPr>
        <c:crossAx val="662270648"/>
        <c:crosses val="autoZero"/>
        <c:crossBetween val="between"/>
        <c:majorUnit val="500"/>
      </c:valAx>
      <c:valAx>
        <c:axId val="662271432"/>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en-US"/>
          </a:p>
        </c:txPr>
        <c:crossAx val="662271824"/>
        <c:crosses val="max"/>
        <c:crossBetween val="between"/>
      </c:valAx>
      <c:catAx>
        <c:axId val="662271824"/>
        <c:scaling>
          <c:orientation val="minMax"/>
        </c:scaling>
        <c:delete val="1"/>
        <c:axPos val="b"/>
        <c:numFmt formatCode="General" sourceLinked="1"/>
        <c:majorTickMark val="out"/>
        <c:minorTickMark val="none"/>
        <c:tickLblPos val="none"/>
        <c:crossAx val="662271432"/>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662272608"/>
        <c:axId val="662273000"/>
      </c:barChart>
      <c:catAx>
        <c:axId val="662272608"/>
        <c:scaling>
          <c:orientation val="minMax"/>
        </c:scaling>
        <c:delete val="0"/>
        <c:axPos val="b"/>
        <c:numFmt formatCode="General" sourceLinked="0"/>
        <c:majorTickMark val="none"/>
        <c:minorTickMark val="none"/>
        <c:tickLblPos val="none"/>
        <c:spPr>
          <a:ln w="31750">
            <a:solidFill>
              <a:schemeClr val="tx1"/>
            </a:solidFill>
          </a:ln>
        </c:spPr>
        <c:crossAx val="662273000"/>
        <c:crosses val="autoZero"/>
        <c:auto val="1"/>
        <c:lblAlgn val="ctr"/>
        <c:lblOffset val="100"/>
        <c:noMultiLvlLbl val="0"/>
      </c:catAx>
      <c:valAx>
        <c:axId val="662273000"/>
        <c:scaling>
          <c:orientation val="minMax"/>
          <c:max val="1300"/>
          <c:min val="0"/>
        </c:scaling>
        <c:delete val="1"/>
        <c:axPos val="l"/>
        <c:numFmt formatCode="#,##0" sourceLinked="1"/>
        <c:majorTickMark val="out"/>
        <c:minorTickMark val="none"/>
        <c:tickLblPos val="nextTo"/>
        <c:crossAx val="662272608"/>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662274176"/>
        <c:axId val="662274568"/>
      </c:barChart>
      <c:catAx>
        <c:axId val="66227417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en-US"/>
          </a:p>
        </c:txPr>
        <c:crossAx val="662274568"/>
        <c:crosses val="autoZero"/>
        <c:auto val="1"/>
        <c:lblAlgn val="ctr"/>
        <c:lblOffset val="100"/>
        <c:noMultiLvlLbl val="0"/>
      </c:catAx>
      <c:valAx>
        <c:axId val="66227456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en-US"/>
          </a:p>
        </c:txPr>
        <c:crossAx val="662274176"/>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662275352"/>
        <c:axId val="662275744"/>
      </c:barChart>
      <c:catAx>
        <c:axId val="66227535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en-US"/>
          </a:p>
        </c:txPr>
        <c:crossAx val="662275744"/>
        <c:crosses val="autoZero"/>
        <c:auto val="1"/>
        <c:lblAlgn val="ctr"/>
        <c:lblOffset val="100"/>
        <c:noMultiLvlLbl val="0"/>
      </c:catAx>
      <c:valAx>
        <c:axId val="662275744"/>
        <c:scaling>
          <c:orientation val="minMax"/>
          <c:max val="0.5"/>
          <c:min val="0"/>
        </c:scaling>
        <c:delete val="1"/>
        <c:axPos val="l"/>
        <c:numFmt formatCode="0%" sourceLinked="1"/>
        <c:majorTickMark val="out"/>
        <c:minorTickMark val="none"/>
        <c:tickLblPos val="nextTo"/>
        <c:crossAx val="66227535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62566496"/>
        <c:axId val="762566888"/>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762566496"/>
        <c:axId val="762566888"/>
      </c:lineChart>
      <c:catAx>
        <c:axId val="762566496"/>
        <c:scaling>
          <c:orientation val="minMax"/>
        </c:scaling>
        <c:delete val="0"/>
        <c:axPos val="b"/>
        <c:numFmt formatCode="General" sourceLinked="1"/>
        <c:majorTickMark val="none"/>
        <c:minorTickMark val="none"/>
        <c:tickLblPos val="none"/>
        <c:spPr>
          <a:ln w="31750">
            <a:solidFill>
              <a:schemeClr val="tx1"/>
            </a:solidFill>
          </a:ln>
        </c:spPr>
        <c:crossAx val="762566888"/>
        <c:crosses val="autoZero"/>
        <c:auto val="1"/>
        <c:lblAlgn val="ctr"/>
        <c:lblOffset val="0"/>
        <c:noMultiLvlLbl val="0"/>
      </c:catAx>
      <c:valAx>
        <c:axId val="762566888"/>
        <c:scaling>
          <c:orientation val="minMax"/>
          <c:max val="100"/>
          <c:min val="0"/>
        </c:scaling>
        <c:delete val="1"/>
        <c:axPos val="l"/>
        <c:numFmt formatCode="0.0" sourceLinked="1"/>
        <c:majorTickMark val="out"/>
        <c:minorTickMark val="none"/>
        <c:tickLblPos val="nextTo"/>
        <c:crossAx val="7625664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662276920"/>
        <c:axId val="662277312"/>
      </c:barChart>
      <c:catAx>
        <c:axId val="66227692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en-US"/>
          </a:p>
        </c:txPr>
        <c:crossAx val="662277312"/>
        <c:crosses val="autoZero"/>
        <c:auto val="1"/>
        <c:lblAlgn val="ctr"/>
        <c:lblOffset val="100"/>
        <c:noMultiLvlLbl val="0"/>
      </c:catAx>
      <c:valAx>
        <c:axId val="662277312"/>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en-US"/>
          </a:p>
        </c:txPr>
        <c:crossAx val="662276920"/>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662278096"/>
        <c:axId val="662278488"/>
      </c:barChart>
      <c:catAx>
        <c:axId val="66227809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en-US"/>
          </a:p>
        </c:txPr>
        <c:crossAx val="662278488"/>
        <c:crosses val="autoZero"/>
        <c:auto val="1"/>
        <c:lblAlgn val="ctr"/>
        <c:lblOffset val="100"/>
        <c:noMultiLvlLbl val="0"/>
      </c:catAx>
      <c:valAx>
        <c:axId val="662278488"/>
        <c:scaling>
          <c:orientation val="minMax"/>
          <c:max val="720"/>
          <c:min val="0"/>
        </c:scaling>
        <c:delete val="1"/>
        <c:axPos val="l"/>
        <c:numFmt formatCode="#,##0\ ;\(#,##0\);&quot;-&quot;\ " sourceLinked="1"/>
        <c:majorTickMark val="out"/>
        <c:minorTickMark val="none"/>
        <c:tickLblPos val="nextTo"/>
        <c:crossAx val="662278096"/>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656249256"/>
        <c:axId val="656249648"/>
      </c:barChart>
      <c:catAx>
        <c:axId val="65624925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en-US"/>
          </a:p>
        </c:txPr>
        <c:crossAx val="656249648"/>
        <c:crosses val="autoZero"/>
        <c:auto val="1"/>
        <c:lblAlgn val="ctr"/>
        <c:lblOffset val="100"/>
        <c:noMultiLvlLbl val="0"/>
      </c:catAx>
      <c:valAx>
        <c:axId val="656249648"/>
        <c:scaling>
          <c:orientation val="minMax"/>
          <c:max val="400"/>
          <c:min val="0"/>
        </c:scaling>
        <c:delete val="1"/>
        <c:axPos val="l"/>
        <c:numFmt formatCode="0" sourceLinked="1"/>
        <c:majorTickMark val="out"/>
        <c:minorTickMark val="none"/>
        <c:tickLblPos val="nextTo"/>
        <c:crossAx val="65624925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656250432"/>
        <c:axId val="656250824"/>
      </c:barChart>
      <c:catAx>
        <c:axId val="65625043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en-US"/>
          </a:p>
        </c:txPr>
        <c:crossAx val="656250824"/>
        <c:crosses val="autoZero"/>
        <c:auto val="1"/>
        <c:lblAlgn val="ctr"/>
        <c:lblOffset val="100"/>
        <c:noMultiLvlLbl val="0"/>
      </c:catAx>
      <c:valAx>
        <c:axId val="656250824"/>
        <c:scaling>
          <c:orientation val="minMax"/>
          <c:max val="60"/>
          <c:min val="0"/>
        </c:scaling>
        <c:delete val="1"/>
        <c:axPos val="l"/>
        <c:numFmt formatCode="#,##0.0" sourceLinked="1"/>
        <c:majorTickMark val="none"/>
        <c:minorTickMark val="none"/>
        <c:tickLblPos val="nextTo"/>
        <c:crossAx val="65625043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656252392"/>
        <c:axId val="656252784"/>
      </c:barChart>
      <c:catAx>
        <c:axId val="65625239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en-US"/>
          </a:p>
        </c:txPr>
        <c:crossAx val="656252784"/>
        <c:crosses val="autoZero"/>
        <c:auto val="1"/>
        <c:lblAlgn val="ctr"/>
        <c:lblOffset val="100"/>
        <c:noMultiLvlLbl val="0"/>
      </c:catAx>
      <c:valAx>
        <c:axId val="656252784"/>
        <c:scaling>
          <c:orientation val="minMax"/>
          <c:max val="60"/>
          <c:min val="0"/>
        </c:scaling>
        <c:delete val="1"/>
        <c:axPos val="l"/>
        <c:numFmt formatCode="#,##0.0" sourceLinked="1"/>
        <c:majorTickMark val="none"/>
        <c:minorTickMark val="none"/>
        <c:tickLblPos val="nextTo"/>
        <c:crossAx val="65625239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762567672"/>
        <c:axId val="762568064"/>
      </c:barChart>
      <c:catAx>
        <c:axId val="762567672"/>
        <c:scaling>
          <c:orientation val="minMax"/>
        </c:scaling>
        <c:delete val="0"/>
        <c:axPos val="b"/>
        <c:numFmt formatCode="General" sourceLinked="1"/>
        <c:majorTickMark val="none"/>
        <c:minorTickMark val="none"/>
        <c:tickLblPos val="none"/>
        <c:spPr>
          <a:ln w="31750">
            <a:solidFill>
              <a:schemeClr val="tx1"/>
            </a:solidFill>
          </a:ln>
        </c:spPr>
        <c:crossAx val="762568064"/>
        <c:crosses val="autoZero"/>
        <c:auto val="1"/>
        <c:lblAlgn val="ctr"/>
        <c:lblOffset val="0"/>
        <c:noMultiLvlLbl val="0"/>
      </c:catAx>
      <c:valAx>
        <c:axId val="762568064"/>
        <c:scaling>
          <c:orientation val="minMax"/>
          <c:max val="50"/>
          <c:min val="0"/>
        </c:scaling>
        <c:delete val="1"/>
        <c:axPos val="l"/>
        <c:numFmt formatCode="0.0" sourceLinked="1"/>
        <c:majorTickMark val="out"/>
        <c:minorTickMark val="none"/>
        <c:tickLblPos val="nextTo"/>
        <c:crossAx val="7625676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62568848"/>
        <c:axId val="762569240"/>
      </c:barChart>
      <c:catAx>
        <c:axId val="762568848"/>
        <c:scaling>
          <c:orientation val="minMax"/>
        </c:scaling>
        <c:delete val="0"/>
        <c:axPos val="b"/>
        <c:numFmt formatCode="General" sourceLinked="1"/>
        <c:majorTickMark val="none"/>
        <c:minorTickMark val="none"/>
        <c:tickLblPos val="none"/>
        <c:spPr>
          <a:ln w="31750">
            <a:solidFill>
              <a:schemeClr val="tx1"/>
            </a:solidFill>
          </a:ln>
        </c:spPr>
        <c:crossAx val="762569240"/>
        <c:crosses val="autoZero"/>
        <c:auto val="1"/>
        <c:lblAlgn val="ctr"/>
        <c:lblOffset val="0"/>
        <c:noMultiLvlLbl val="0"/>
      </c:catAx>
      <c:valAx>
        <c:axId val="762569240"/>
        <c:scaling>
          <c:orientation val="minMax"/>
          <c:max val="100"/>
          <c:min val="0"/>
        </c:scaling>
        <c:delete val="1"/>
        <c:axPos val="l"/>
        <c:numFmt formatCode="0.0" sourceLinked="1"/>
        <c:majorTickMark val="out"/>
        <c:minorTickMark val="none"/>
        <c:tickLblPos val="nextTo"/>
        <c:crossAx val="76256884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762570024"/>
        <c:axId val="762570416"/>
      </c:barChart>
      <c:catAx>
        <c:axId val="762570024"/>
        <c:scaling>
          <c:orientation val="minMax"/>
        </c:scaling>
        <c:delete val="1"/>
        <c:axPos val="b"/>
        <c:numFmt formatCode="General" sourceLinked="1"/>
        <c:majorTickMark val="none"/>
        <c:minorTickMark val="none"/>
        <c:tickLblPos val="nextTo"/>
        <c:crossAx val="762570416"/>
        <c:crosses val="autoZero"/>
        <c:auto val="1"/>
        <c:lblAlgn val="ctr"/>
        <c:lblOffset val="0"/>
        <c:noMultiLvlLbl val="0"/>
      </c:catAx>
      <c:valAx>
        <c:axId val="762570416"/>
        <c:scaling>
          <c:orientation val="minMax"/>
          <c:max val="35"/>
          <c:min val="-15"/>
        </c:scaling>
        <c:delete val="1"/>
        <c:axPos val="l"/>
        <c:numFmt formatCode="0.0" sourceLinked="1"/>
        <c:majorTickMark val="out"/>
        <c:minorTickMark val="none"/>
        <c:tickLblPos val="nextTo"/>
        <c:crossAx val="7625700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62571200"/>
        <c:axId val="762571592"/>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762572376"/>
        <c:axId val="762571984"/>
      </c:lineChart>
      <c:catAx>
        <c:axId val="762571200"/>
        <c:scaling>
          <c:orientation val="minMax"/>
        </c:scaling>
        <c:delete val="0"/>
        <c:axPos val="b"/>
        <c:numFmt formatCode="General" sourceLinked="1"/>
        <c:majorTickMark val="none"/>
        <c:minorTickMark val="none"/>
        <c:tickLblPos val="none"/>
        <c:spPr>
          <a:ln w="31750">
            <a:solidFill>
              <a:schemeClr val="tx1"/>
            </a:solidFill>
          </a:ln>
        </c:spPr>
        <c:crossAx val="762571592"/>
        <c:crosses val="autoZero"/>
        <c:auto val="1"/>
        <c:lblAlgn val="ctr"/>
        <c:lblOffset val="0"/>
        <c:noMultiLvlLbl val="0"/>
      </c:catAx>
      <c:valAx>
        <c:axId val="762571592"/>
        <c:scaling>
          <c:orientation val="minMax"/>
          <c:max val="100"/>
          <c:min val="0"/>
        </c:scaling>
        <c:delete val="1"/>
        <c:axPos val="l"/>
        <c:numFmt formatCode="0.0" sourceLinked="1"/>
        <c:majorTickMark val="out"/>
        <c:minorTickMark val="none"/>
        <c:tickLblPos val="nextTo"/>
        <c:crossAx val="762571200"/>
        <c:crosses val="autoZero"/>
        <c:crossBetween val="between"/>
        <c:majorUnit val="15"/>
      </c:valAx>
      <c:valAx>
        <c:axId val="762571984"/>
        <c:scaling>
          <c:orientation val="minMax"/>
        </c:scaling>
        <c:delete val="0"/>
        <c:axPos val="r"/>
        <c:numFmt formatCode="0.0" sourceLinked="1"/>
        <c:majorTickMark val="none"/>
        <c:minorTickMark val="none"/>
        <c:tickLblPos val="none"/>
        <c:spPr>
          <a:ln>
            <a:noFill/>
          </a:ln>
        </c:spPr>
        <c:crossAx val="762572376"/>
        <c:crosses val="max"/>
        <c:crossBetween val="between"/>
      </c:valAx>
      <c:catAx>
        <c:axId val="762572376"/>
        <c:scaling>
          <c:orientation val="minMax"/>
        </c:scaling>
        <c:delete val="1"/>
        <c:axPos val="b"/>
        <c:numFmt formatCode="General" sourceLinked="1"/>
        <c:majorTickMark val="out"/>
        <c:minorTickMark val="none"/>
        <c:tickLblPos val="nextTo"/>
        <c:crossAx val="76257198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71261232"/>
        <c:axId val="671261624"/>
      </c:barChart>
      <c:catAx>
        <c:axId val="671261232"/>
        <c:scaling>
          <c:orientation val="minMax"/>
        </c:scaling>
        <c:delete val="0"/>
        <c:axPos val="b"/>
        <c:numFmt formatCode="General" sourceLinked="1"/>
        <c:majorTickMark val="none"/>
        <c:minorTickMark val="none"/>
        <c:tickLblPos val="none"/>
        <c:spPr>
          <a:ln w="31750">
            <a:solidFill>
              <a:schemeClr val="tx1"/>
            </a:solidFill>
          </a:ln>
        </c:spPr>
        <c:crossAx val="671261624"/>
        <c:crosses val="autoZero"/>
        <c:auto val="1"/>
        <c:lblAlgn val="ctr"/>
        <c:lblOffset val="0"/>
        <c:noMultiLvlLbl val="0"/>
      </c:catAx>
      <c:valAx>
        <c:axId val="671261624"/>
        <c:scaling>
          <c:orientation val="minMax"/>
          <c:max val="100"/>
          <c:min val="10"/>
        </c:scaling>
        <c:delete val="1"/>
        <c:axPos val="l"/>
        <c:numFmt formatCode="0.0" sourceLinked="1"/>
        <c:majorTickMark val="out"/>
        <c:minorTickMark val="none"/>
        <c:tickLblPos val="nextTo"/>
        <c:crossAx val="6712612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54"/>
  <sheetViews>
    <sheetView showGridLines="0" zoomScaleNormal="100" zoomScaleSheetLayoutView="100" workbookViewId="0">
      <selection activeCell="A36" sqref="A36"/>
    </sheetView>
  </sheetViews>
  <sheetFormatPr defaultRowHeight="15"/>
  <cols>
    <col min="1" max="1" width="44.85546875" style="250" customWidth="1"/>
    <col min="2" max="6" width="9" style="250" customWidth="1"/>
    <col min="7" max="7" width="40.28515625" style="250" customWidth="1"/>
    <col min="8" max="16384" width="9.140625" style="250"/>
  </cols>
  <sheetData>
    <row r="1" spans="1:12" ht="27.75" customHeight="1">
      <c r="A1" s="254" t="s">
        <v>285</v>
      </c>
      <c r="B1" s="255">
        <v>0</v>
      </c>
      <c r="C1" s="255" t="e">
        <f>-VLOOKUP(#REF!,#REF!,10,FALSE)</f>
        <v>#REF!</v>
      </c>
      <c r="D1" s="255" t="e">
        <f>+C1+4</f>
        <v>#REF!</v>
      </c>
      <c r="E1" s="255" t="e">
        <f t="shared" ref="E1:F1" si="0">+D1+4</f>
        <v>#REF!</v>
      </c>
      <c r="F1" s="255" t="e">
        <f t="shared" si="0"/>
        <v>#REF!</v>
      </c>
      <c r="G1" s="245"/>
    </row>
    <row r="2" spans="1:12" ht="15.75" thickBot="1">
      <c r="A2" s="248"/>
      <c r="B2" s="249"/>
      <c r="C2" s="249"/>
      <c r="D2" s="249"/>
      <c r="E2" s="249"/>
      <c r="F2" s="249"/>
      <c r="G2" s="245"/>
    </row>
    <row r="3" spans="1:12" ht="15.75" thickTop="1">
      <c r="A3" s="263"/>
      <c r="B3" s="264"/>
      <c r="C3" s="264"/>
      <c r="D3" s="264"/>
      <c r="E3" s="264"/>
      <c r="F3" s="264"/>
      <c r="G3" s="245"/>
    </row>
    <row r="4" spans="1:12" ht="15" customHeight="1">
      <c r="A4" s="638" t="s">
        <v>286</v>
      </c>
      <c r="B4" s="638"/>
      <c r="C4" s="638"/>
      <c r="D4" s="638"/>
      <c r="E4" s="638"/>
      <c r="F4" s="638"/>
      <c r="G4"/>
      <c r="H4"/>
      <c r="I4"/>
      <c r="J4"/>
      <c r="K4"/>
      <c r="L4"/>
    </row>
    <row r="5" spans="1:12">
      <c r="A5" s="638"/>
      <c r="B5" s="638"/>
      <c r="C5" s="638"/>
      <c r="D5" s="638"/>
      <c r="E5" s="638"/>
      <c r="F5" s="638"/>
      <c r="G5"/>
      <c r="H5"/>
      <c r="I5"/>
      <c r="J5"/>
      <c r="K5"/>
      <c r="L5"/>
    </row>
    <row r="6" spans="1:12">
      <c r="A6" s="638"/>
      <c r="B6" s="638"/>
      <c r="C6" s="638"/>
      <c r="D6" s="638"/>
      <c r="E6" s="638"/>
      <c r="F6" s="638"/>
      <c r="G6"/>
      <c r="H6"/>
      <c r="I6"/>
      <c r="J6"/>
      <c r="K6"/>
      <c r="L6"/>
    </row>
    <row r="7" spans="1:12">
      <c r="A7" s="638"/>
      <c r="B7" s="638"/>
      <c r="C7" s="638"/>
      <c r="D7" s="638"/>
      <c r="E7" s="638"/>
      <c r="F7" s="638"/>
      <c r="G7"/>
      <c r="H7"/>
      <c r="I7"/>
      <c r="J7"/>
      <c r="K7"/>
      <c r="L7"/>
    </row>
    <row r="8" spans="1:12">
      <c r="A8" s="638" t="s">
        <v>290</v>
      </c>
      <c r="B8" s="638"/>
      <c r="C8" s="638"/>
      <c r="D8" s="638"/>
      <c r="E8" s="638"/>
      <c r="F8" s="638"/>
      <c r="G8"/>
      <c r="H8"/>
      <c r="I8"/>
      <c r="J8"/>
      <c r="K8"/>
      <c r="L8"/>
    </row>
    <row r="9" spans="1:12">
      <c r="A9" s="638"/>
      <c r="B9" s="638"/>
      <c r="C9" s="638"/>
      <c r="D9" s="638"/>
      <c r="E9" s="638"/>
      <c r="F9" s="638"/>
      <c r="G9"/>
      <c r="H9"/>
      <c r="I9"/>
      <c r="J9"/>
      <c r="K9"/>
      <c r="L9"/>
    </row>
    <row r="10" spans="1:12">
      <c r="A10" s="638"/>
      <c r="B10" s="638"/>
      <c r="C10" s="638"/>
      <c r="D10" s="638"/>
      <c r="E10" s="638"/>
      <c r="F10" s="638"/>
      <c r="G10"/>
      <c r="H10"/>
      <c r="I10"/>
      <c r="J10"/>
      <c r="K10"/>
      <c r="L10"/>
    </row>
    <row r="11" spans="1:12" s="244" customFormat="1">
      <c r="A11" s="638" t="s">
        <v>287</v>
      </c>
      <c r="B11" s="638"/>
      <c r="C11" s="638"/>
      <c r="D11" s="638"/>
      <c r="E11" s="638"/>
      <c r="F11" s="638"/>
      <c r="G11"/>
      <c r="H11"/>
      <c r="I11"/>
      <c r="J11"/>
      <c r="K11"/>
      <c r="L11"/>
    </row>
    <row r="12" spans="1:12">
      <c r="A12" s="638"/>
      <c r="B12" s="638"/>
      <c r="C12" s="638"/>
      <c r="D12" s="638"/>
      <c r="E12" s="638"/>
      <c r="F12" s="638"/>
      <c r="G12"/>
      <c r="H12"/>
      <c r="I12"/>
      <c r="J12"/>
      <c r="K12"/>
      <c r="L12"/>
    </row>
    <row r="13" spans="1:12">
      <c r="A13" s="638"/>
      <c r="B13" s="638"/>
      <c r="C13" s="638"/>
      <c r="D13" s="638"/>
      <c r="E13" s="638"/>
      <c r="F13" s="638"/>
      <c r="G13"/>
      <c r="H13"/>
      <c r="I13"/>
      <c r="J13"/>
      <c r="K13"/>
      <c r="L13"/>
    </row>
    <row r="14" spans="1:12">
      <c r="A14" s="638"/>
      <c r="B14" s="638"/>
      <c r="C14" s="638"/>
      <c r="D14" s="638"/>
      <c r="E14" s="638"/>
      <c r="F14" s="638"/>
      <c r="G14"/>
      <c r="H14"/>
      <c r="I14"/>
      <c r="J14"/>
      <c r="K14"/>
      <c r="L14"/>
    </row>
    <row r="15" spans="1:12">
      <c r="A15" s="638"/>
      <c r="B15" s="638"/>
      <c r="C15" s="638"/>
      <c r="D15" s="638"/>
      <c r="E15" s="638"/>
      <c r="F15" s="638"/>
      <c r="G15"/>
      <c r="H15"/>
      <c r="I15"/>
      <c r="J15"/>
      <c r="K15"/>
      <c r="L15"/>
    </row>
    <row r="16" spans="1:12">
      <c r="A16" s="638"/>
      <c r="B16" s="638"/>
      <c r="C16" s="638"/>
      <c r="D16" s="638"/>
      <c r="E16" s="638"/>
      <c r="F16" s="638"/>
      <c r="G16"/>
      <c r="H16"/>
      <c r="I16"/>
      <c r="J16"/>
      <c r="K16"/>
      <c r="L16"/>
    </row>
    <row r="17" spans="1:12">
      <c r="A17" s="638" t="s">
        <v>289</v>
      </c>
      <c r="B17" s="638"/>
      <c r="C17" s="638"/>
      <c r="D17" s="638"/>
      <c r="E17" s="638"/>
      <c r="F17" s="638"/>
      <c r="G17"/>
      <c r="H17"/>
      <c r="I17"/>
      <c r="J17"/>
      <c r="K17"/>
      <c r="L17"/>
    </row>
    <row r="18" spans="1:12">
      <c r="A18" s="638"/>
      <c r="B18" s="638"/>
      <c r="C18" s="638"/>
      <c r="D18" s="638"/>
      <c r="E18" s="638"/>
      <c r="F18" s="638"/>
      <c r="G18"/>
      <c r="H18"/>
      <c r="I18"/>
      <c r="J18"/>
      <c r="K18"/>
      <c r="L18"/>
    </row>
    <row r="19" spans="1:12">
      <c r="A19" s="246" t="s">
        <v>288</v>
      </c>
      <c r="B19" s="245"/>
      <c r="C19" s="245"/>
      <c r="D19" s="245"/>
      <c r="E19" s="245"/>
      <c r="F19" s="245"/>
      <c r="G19"/>
      <c r="H19"/>
      <c r="I19"/>
      <c r="J19"/>
      <c r="K19"/>
      <c r="L19"/>
    </row>
    <row r="20" spans="1:12">
      <c r="A20" s="638"/>
      <c r="B20" s="638"/>
      <c r="C20" s="638"/>
      <c r="D20" s="638"/>
      <c r="E20" s="638"/>
      <c r="F20" s="638"/>
      <c r="G20"/>
      <c r="H20"/>
      <c r="I20"/>
      <c r="J20"/>
      <c r="K20"/>
      <c r="L20"/>
    </row>
    <row r="21" spans="1:12">
      <c r="A21" s="638"/>
      <c r="B21" s="638"/>
      <c r="C21" s="638"/>
      <c r="D21" s="638"/>
      <c r="E21" s="638"/>
      <c r="F21" s="638"/>
      <c r="G21"/>
      <c r="H21"/>
      <c r="I21"/>
      <c r="J21"/>
      <c r="K21"/>
      <c r="L21"/>
    </row>
    <row r="22" spans="1:12">
      <c r="A22" s="638"/>
      <c r="B22" s="638"/>
      <c r="C22" s="638"/>
      <c r="D22" s="638"/>
      <c r="E22" s="638"/>
      <c r="F22" s="638"/>
      <c r="G22"/>
      <c r="H22"/>
      <c r="I22"/>
      <c r="J22"/>
      <c r="K22"/>
      <c r="L22"/>
    </row>
    <row r="23" spans="1:12">
      <c r="A23" s="245"/>
      <c r="B23" s="245"/>
      <c r="C23" s="245"/>
      <c r="D23" s="245"/>
      <c r="E23" s="245"/>
      <c r="F23" s="245"/>
      <c r="G23"/>
      <c r="H23"/>
      <c r="I23"/>
      <c r="J23"/>
      <c r="K23"/>
      <c r="L23"/>
    </row>
    <row r="24" spans="1:12">
      <c r="A24" s="245"/>
      <c r="B24" s="245"/>
      <c r="C24" s="245"/>
      <c r="D24" s="245"/>
      <c r="E24" s="245"/>
      <c r="F24" s="245"/>
      <c r="G24"/>
      <c r="H24"/>
      <c r="I24"/>
      <c r="J24"/>
      <c r="K24"/>
      <c r="L24"/>
    </row>
    <row r="25" spans="1:12">
      <c r="A25" s="245"/>
      <c r="B25" s="245"/>
      <c r="C25" s="245"/>
      <c r="D25" s="245"/>
      <c r="E25" s="245"/>
      <c r="F25" s="245"/>
      <c r="G25"/>
      <c r="H25"/>
      <c r="I25"/>
      <c r="J25"/>
      <c r="K25"/>
      <c r="L25"/>
    </row>
    <row r="26" spans="1:12">
      <c r="A26" s="245"/>
      <c r="B26" s="245"/>
      <c r="C26" s="245"/>
      <c r="D26" s="245"/>
      <c r="E26" s="245"/>
      <c r="F26" s="245"/>
      <c r="G26"/>
      <c r="H26"/>
      <c r="I26"/>
      <c r="J26"/>
      <c r="K26"/>
      <c r="L26"/>
    </row>
    <row r="27" spans="1:12">
      <c r="A27" s="245"/>
      <c r="B27" s="245"/>
      <c r="C27" s="245"/>
      <c r="D27" s="245"/>
      <c r="E27" s="245"/>
      <c r="F27" s="245"/>
      <c r="G27"/>
      <c r="H27"/>
      <c r="I27"/>
      <c r="J27"/>
      <c r="K27"/>
      <c r="L27"/>
    </row>
    <row r="28" spans="1:12">
      <c r="A28" s="245"/>
      <c r="B28" s="245"/>
      <c r="C28" s="245"/>
      <c r="D28" s="245"/>
      <c r="E28" s="245"/>
      <c r="F28" s="245"/>
      <c r="G28"/>
      <c r="H28"/>
      <c r="I28"/>
      <c r="J28"/>
      <c r="K28"/>
      <c r="L28"/>
    </row>
    <row r="29" spans="1:12">
      <c r="A29" s="245"/>
      <c r="B29" s="245"/>
      <c r="C29" s="245"/>
      <c r="D29" s="245"/>
      <c r="E29" s="245"/>
      <c r="F29" s="245"/>
      <c r="G29"/>
      <c r="H29"/>
      <c r="I29"/>
      <c r="J29"/>
      <c r="K29"/>
      <c r="L29"/>
    </row>
    <row r="30" spans="1:12">
      <c r="A30" s="245"/>
      <c r="B30" s="245"/>
      <c r="C30" s="245"/>
      <c r="D30" s="245"/>
      <c r="E30" s="245"/>
      <c r="F30" s="245"/>
      <c r="G30"/>
      <c r="H30"/>
      <c r="I30"/>
      <c r="J30"/>
      <c r="K30"/>
      <c r="L30"/>
    </row>
    <row r="31" spans="1:12">
      <c r="A31" s="245"/>
      <c r="B31" s="245"/>
      <c r="C31" s="245"/>
      <c r="D31" s="245"/>
      <c r="E31" s="245"/>
      <c r="F31" s="245"/>
    </row>
    <row r="32" spans="1:12">
      <c r="A32" s="245"/>
      <c r="B32" s="245"/>
      <c r="C32" s="245"/>
      <c r="D32" s="245"/>
      <c r="E32" s="245"/>
      <c r="F32" s="245"/>
    </row>
    <row r="33" spans="1:6">
      <c r="A33" s="245"/>
      <c r="B33" s="245"/>
      <c r="C33" s="245"/>
      <c r="D33" s="245"/>
      <c r="E33" s="245"/>
      <c r="F33" s="245"/>
    </row>
    <row r="34" spans="1:6">
      <c r="A34" s="245"/>
      <c r="B34" s="245"/>
      <c r="C34" s="245"/>
      <c r="D34" s="245"/>
      <c r="E34" s="245"/>
      <c r="F34" s="245"/>
    </row>
    <row r="35" spans="1:6">
      <c r="A35" s="245"/>
      <c r="B35" s="245"/>
      <c r="C35" s="245"/>
      <c r="D35" s="245"/>
      <c r="E35" s="245"/>
      <c r="F35" s="245"/>
    </row>
    <row r="36" spans="1:6">
      <c r="A36" s="245"/>
      <c r="B36" s="245"/>
      <c r="C36" s="245"/>
      <c r="D36" s="245"/>
      <c r="E36" s="245"/>
      <c r="F36" s="245"/>
    </row>
    <row r="37" spans="1:6">
      <c r="A37" s="245"/>
      <c r="B37" s="245"/>
      <c r="C37" s="245"/>
      <c r="D37" s="245"/>
      <c r="E37" s="245"/>
      <c r="F37" s="245"/>
    </row>
    <row r="38" spans="1:6">
      <c r="A38" s="245"/>
      <c r="B38" s="245"/>
      <c r="C38" s="245"/>
      <c r="D38" s="245"/>
      <c r="E38" s="245"/>
      <c r="F38" s="245"/>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sheetData>
  <mergeCells count="5">
    <mergeCell ref="A17:F18"/>
    <mergeCell ref="A4:F7"/>
    <mergeCell ref="A20:F22"/>
    <mergeCell ref="A11:F16"/>
    <mergeCell ref="A8:F10"/>
  </mergeCells>
  <pageMargins left="0.70866141732283472" right="0.70866141732283472" top="0.74803149606299213" bottom="0.74803149606299213" header="0.31496062992125984" footer="0.31496062992125984"/>
  <pageSetup paperSize="9" scale="97" firstPageNumber="14"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71"/>
  <sheetViews>
    <sheetView showGridLines="0" zoomScaleNormal="100" zoomScaleSheetLayoutView="100" workbookViewId="0">
      <selection activeCell="D13" sqref="D13"/>
    </sheetView>
  </sheetViews>
  <sheetFormatPr defaultRowHeight="15"/>
  <cols>
    <col min="1" max="1" width="38" style="250" customWidth="1"/>
    <col min="2" max="3" width="10" style="250" customWidth="1"/>
    <col min="4" max="16384" width="9.140625" style="250"/>
  </cols>
  <sheetData>
    <row r="1" spans="1:6" s="247" customFormat="1">
      <c r="A1" s="1" t="s">
        <v>706</v>
      </c>
      <c r="B1"/>
      <c r="C1"/>
    </row>
    <row r="2" spans="1:6" s="247" customFormat="1">
      <c r="A2"/>
      <c r="B2"/>
      <c r="C2"/>
    </row>
    <row r="3" spans="1:6" ht="20.25" customHeight="1" thickBot="1">
      <c r="A3" s="338" t="s">
        <v>319</v>
      </c>
      <c r="B3" s="353">
        <v>2016</v>
      </c>
      <c r="C3" s="353">
        <v>2015</v>
      </c>
      <c r="D3" s="353">
        <v>2014</v>
      </c>
      <c r="E3" s="353">
        <v>2013</v>
      </c>
    </row>
    <row r="4" spans="1:6" s="247" customFormat="1" ht="15.75" customHeight="1" thickTop="1">
      <c r="A4" s="348" t="s">
        <v>369</v>
      </c>
      <c r="B4" s="349">
        <v>1011735</v>
      </c>
      <c r="C4" s="349">
        <v>982348</v>
      </c>
      <c r="D4" s="349">
        <v>912303</v>
      </c>
      <c r="E4" s="349">
        <v>921079</v>
      </c>
    </row>
    <row r="5" spans="1:6" customFormat="1" ht="15.75" customHeight="1">
      <c r="A5" s="348" t="s">
        <v>370</v>
      </c>
      <c r="B5" s="349">
        <v>8226</v>
      </c>
      <c r="C5" s="349">
        <v>3789</v>
      </c>
      <c r="D5" s="349">
        <v>1348</v>
      </c>
      <c r="E5" s="349">
        <v>1929</v>
      </c>
      <c r="F5" s="279"/>
    </row>
    <row r="6" spans="1:6" customFormat="1" ht="15.75" customHeight="1">
      <c r="A6" s="348" t="s">
        <v>371</v>
      </c>
      <c r="B6" s="349">
        <v>9330</v>
      </c>
      <c r="C6" s="349">
        <v>16287</v>
      </c>
      <c r="D6" s="349">
        <v>10044</v>
      </c>
      <c r="E6" s="349">
        <v>10381</v>
      </c>
      <c r="F6" s="279"/>
    </row>
    <row r="7" spans="1:6" customFormat="1" ht="15.75" customHeight="1">
      <c r="A7" s="348" t="s">
        <v>372</v>
      </c>
      <c r="B7" s="350">
        <v>83156</v>
      </c>
      <c r="C7" s="350">
        <v>127675</v>
      </c>
      <c r="D7" s="350">
        <v>59921.659861554755</v>
      </c>
      <c r="E7" s="351">
        <v>25199</v>
      </c>
      <c r="F7" s="279"/>
    </row>
    <row r="8" spans="1:6" customFormat="1" ht="15.75" customHeight="1">
      <c r="A8" s="357" t="s">
        <v>373</v>
      </c>
      <c r="B8" s="352">
        <v>1112447</v>
      </c>
      <c r="C8" s="352">
        <v>1130099</v>
      </c>
      <c r="D8" s="352">
        <v>983616.65986155474</v>
      </c>
      <c r="E8" s="352">
        <v>958588</v>
      </c>
      <c r="F8" s="279"/>
    </row>
    <row r="9" spans="1:6" customFormat="1" ht="15.75" customHeight="1">
      <c r="A9" s="357" t="s">
        <v>321</v>
      </c>
      <c r="B9" s="282">
        <v>199890</v>
      </c>
      <c r="C9" s="282">
        <v>189253</v>
      </c>
      <c r="D9" s="282">
        <v>151850</v>
      </c>
      <c r="E9" s="282">
        <v>138627</v>
      </c>
      <c r="F9" s="279"/>
    </row>
    <row r="10" spans="1:6" customFormat="1" ht="15.75" customHeight="1">
      <c r="A10" s="355" t="s">
        <v>374</v>
      </c>
      <c r="B10" s="356">
        <v>0.18</v>
      </c>
      <c r="C10" s="356">
        <v>0.16746585918578816</v>
      </c>
      <c r="D10" s="356">
        <v>0.15437924772580924</v>
      </c>
      <c r="E10" s="356">
        <v>0.14461583078444545</v>
      </c>
      <c r="F10" s="279"/>
    </row>
    <row r="11" spans="1:6">
      <c r="A11" s="265"/>
      <c r="B11" s="260"/>
      <c r="C11" s="260"/>
    </row>
    <row r="12" spans="1:6">
      <c r="A12" s="265"/>
      <c r="B12" s="260"/>
      <c r="C12" s="260"/>
    </row>
    <row r="13" spans="1:6">
      <c r="A13" s="265"/>
      <c r="B13" s="262"/>
      <c r="C13" s="262"/>
    </row>
    <row r="14" spans="1:6">
      <c r="A14" s="246"/>
      <c r="B14" s="260"/>
      <c r="C14" s="260"/>
    </row>
    <row r="15" spans="1:6">
      <c r="A15" s="251"/>
      <c r="B15" s="260"/>
      <c r="C15" s="260"/>
    </row>
    <row r="16" spans="1:6">
      <c r="A16" s="265"/>
      <c r="B16" s="260"/>
      <c r="C16" s="260"/>
    </row>
    <row r="17" spans="1:3">
      <c r="A17" s="265"/>
      <c r="B17" s="260"/>
      <c r="C17" s="260"/>
    </row>
    <row r="18" spans="1:3">
      <c r="A18" s="265"/>
      <c r="B18" s="260"/>
      <c r="C18" s="260"/>
    </row>
    <row r="19" spans="1:3">
      <c r="A19" s="265"/>
      <c r="B19" s="260"/>
      <c r="C19" s="260"/>
    </row>
    <row r="20" spans="1:3">
      <c r="A20" s="265"/>
      <c r="B20" s="260"/>
      <c r="C20" s="260"/>
    </row>
    <row r="21" spans="1:3">
      <c r="A21" s="265"/>
      <c r="B21" s="260"/>
      <c r="C21" s="260"/>
    </row>
    <row r="22" spans="1:3">
      <c r="A22" s="246"/>
      <c r="B22" s="260"/>
      <c r="C22" s="260"/>
    </row>
    <row r="23" spans="1:3">
      <c r="A23" s="251"/>
      <c r="B23" s="259"/>
      <c r="C23" s="259"/>
    </row>
    <row r="24" spans="1:3">
      <c r="A24" s="265"/>
      <c r="B24" s="260"/>
      <c r="C24" s="260"/>
    </row>
    <row r="25" spans="1:3">
      <c r="A25" s="261"/>
      <c r="B25" s="259"/>
      <c r="C25" s="259"/>
    </row>
    <row r="26" spans="1:3">
      <c r="A26" s="251"/>
      <c r="B26" s="259"/>
      <c r="C26" s="259"/>
    </row>
    <row r="27" spans="1:3">
      <c r="A27" s="265"/>
      <c r="B27" s="260"/>
      <c r="C27" s="260"/>
    </row>
    <row r="28" spans="1:3">
      <c r="A28" s="265"/>
      <c r="B28" s="260"/>
      <c r="C28" s="260"/>
    </row>
    <row r="29" spans="1:3">
      <c r="A29" s="265"/>
      <c r="B29" s="260"/>
      <c r="C29" s="260"/>
    </row>
    <row r="30" spans="1:3">
      <c r="A30" s="265"/>
      <c r="B30" s="260"/>
      <c r="C30" s="260"/>
    </row>
    <row r="31" spans="1:3">
      <c r="A31" s="265"/>
      <c r="B31" s="260"/>
      <c r="C31" s="260"/>
    </row>
    <row r="32" spans="1:3">
      <c r="A32" s="245"/>
      <c r="B32" s="259"/>
      <c r="C32" s="259"/>
    </row>
    <row r="33" spans="1:3">
      <c r="A33" s="251"/>
      <c r="B33" s="258"/>
      <c r="C33" s="258"/>
    </row>
    <row r="34" spans="1:3">
      <c r="A34" s="265"/>
      <c r="B34" s="260"/>
      <c r="C34" s="260"/>
    </row>
    <row r="35" spans="1:3">
      <c r="A35" s="265"/>
      <c r="B35" s="260"/>
      <c r="C35" s="260"/>
    </row>
    <row r="36" spans="1:3">
      <c r="A36" s="265"/>
      <c r="B36" s="260"/>
      <c r="C36" s="260"/>
    </row>
    <row r="37" spans="1:3">
      <c r="A37" s="265"/>
      <c r="B37" s="260"/>
      <c r="C37" s="260"/>
    </row>
    <row r="38" spans="1:3">
      <c r="A38" s="245"/>
      <c r="B38" s="245"/>
      <c r="C38" s="245"/>
    </row>
    <row r="39" spans="1:3">
      <c r="A39" s="266"/>
      <c r="B39" s="245"/>
      <c r="C39" s="245"/>
    </row>
    <row r="40" spans="1:3">
      <c r="A40" s="245"/>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71"/>
  <sheetViews>
    <sheetView showGridLines="0" zoomScaleNormal="100" zoomScaleSheetLayoutView="100" workbookViewId="0">
      <selection activeCell="E3" sqref="E3:F3"/>
    </sheetView>
  </sheetViews>
  <sheetFormatPr defaultRowHeight="15"/>
  <cols>
    <col min="1" max="1" width="38" style="250" customWidth="1"/>
    <col min="2" max="3" width="11.5703125" style="250" customWidth="1"/>
    <col min="4" max="4" width="4.85546875" style="250" customWidth="1"/>
    <col min="5" max="6" width="11.5703125" style="250" customWidth="1"/>
    <col min="7" max="16384" width="9.140625" style="250"/>
  </cols>
  <sheetData>
    <row r="1" spans="1:9" s="247" customFormat="1" ht="12.75">
      <c r="A1" s="643" t="s">
        <v>375</v>
      </c>
      <c r="B1" s="643"/>
      <c r="C1" s="643"/>
      <c r="D1" s="643"/>
      <c r="E1" s="643"/>
      <c r="F1" s="643"/>
    </row>
    <row r="2" spans="1:9" s="247" customFormat="1">
      <c r="A2"/>
      <c r="B2"/>
      <c r="C2"/>
    </row>
    <row r="3" spans="1:9" ht="18.75" customHeight="1">
      <c r="A3" s="358"/>
      <c r="B3" s="644">
        <v>2016</v>
      </c>
      <c r="C3" s="644"/>
      <c r="D3" s="359"/>
      <c r="E3" s="644">
        <v>2015</v>
      </c>
      <c r="F3" s="644"/>
    </row>
    <row r="4" spans="1:9" s="247" customFormat="1" ht="18.75" customHeight="1" thickBot="1">
      <c r="A4" s="366" t="s">
        <v>376</v>
      </c>
      <c r="B4" s="367" t="s">
        <v>377</v>
      </c>
      <c r="C4" s="367" t="s">
        <v>378</v>
      </c>
      <c r="D4" s="367"/>
      <c r="E4" s="367" t="s">
        <v>377</v>
      </c>
      <c r="F4" s="367" t="s">
        <v>378</v>
      </c>
    </row>
    <row r="5" spans="1:9" customFormat="1" ht="15.75" customHeight="1" thickTop="1">
      <c r="A5" s="361" t="s">
        <v>379</v>
      </c>
      <c r="B5" s="362"/>
      <c r="C5" s="362"/>
      <c r="D5" s="362"/>
      <c r="E5" s="362"/>
      <c r="F5" s="362"/>
      <c r="G5" s="250"/>
      <c r="H5" s="250"/>
      <c r="I5" s="279"/>
    </row>
    <row r="6" spans="1:9" customFormat="1" ht="15.75" customHeight="1">
      <c r="A6" s="307" t="s">
        <v>277</v>
      </c>
      <c r="B6" s="252">
        <v>87634</v>
      </c>
      <c r="C6" s="252">
        <v>80151.25</v>
      </c>
      <c r="D6" s="252"/>
      <c r="E6" s="252">
        <v>48102</v>
      </c>
      <c r="F6" s="252">
        <v>54539</v>
      </c>
      <c r="G6" s="250"/>
      <c r="H6" s="250"/>
      <c r="I6" s="279"/>
    </row>
    <row r="7" spans="1:9" customFormat="1" ht="15.75" customHeight="1">
      <c r="A7" s="307" t="s">
        <v>18</v>
      </c>
      <c r="B7" s="252">
        <v>80116</v>
      </c>
      <c r="C7" s="252">
        <v>81413</v>
      </c>
      <c r="D7" s="252"/>
      <c r="E7" s="252">
        <v>87491</v>
      </c>
      <c r="F7" s="252">
        <v>102569</v>
      </c>
      <c r="G7" s="250"/>
      <c r="H7" s="250"/>
      <c r="I7" s="279"/>
    </row>
    <row r="8" spans="1:9" customFormat="1" ht="15.75" customHeight="1">
      <c r="A8" s="307" t="s">
        <v>19</v>
      </c>
      <c r="B8" s="252">
        <v>712422</v>
      </c>
      <c r="C8" s="252">
        <v>708867.25</v>
      </c>
      <c r="D8" s="252"/>
      <c r="E8" s="252">
        <v>680350</v>
      </c>
      <c r="F8" s="252">
        <v>668844</v>
      </c>
      <c r="G8" s="250"/>
      <c r="H8" s="250"/>
      <c r="I8" s="279"/>
    </row>
    <row r="9" spans="1:9" customFormat="1" ht="15.75" customHeight="1">
      <c r="A9" s="307" t="s">
        <v>380</v>
      </c>
      <c r="B9" s="252">
        <v>69565</v>
      </c>
      <c r="C9" s="252">
        <v>74533.25</v>
      </c>
      <c r="D9" s="252"/>
      <c r="E9" s="252">
        <v>78794</v>
      </c>
      <c r="F9" s="252">
        <v>70746</v>
      </c>
      <c r="G9" s="250"/>
      <c r="H9" s="250"/>
      <c r="I9" s="279"/>
    </row>
    <row r="10" spans="1:9" customFormat="1" ht="15.75" customHeight="1">
      <c r="A10" s="307" t="s">
        <v>366</v>
      </c>
      <c r="B10" s="252">
        <v>14418</v>
      </c>
      <c r="C10" s="252">
        <v>10437.5</v>
      </c>
      <c r="D10" s="252"/>
      <c r="E10" s="252">
        <v>6457</v>
      </c>
      <c r="F10" s="252">
        <v>3150</v>
      </c>
      <c r="G10" s="250"/>
      <c r="H10" s="250"/>
      <c r="I10" s="279"/>
    </row>
    <row r="11" spans="1:9" ht="15.75" customHeight="1">
      <c r="A11" s="307" t="s">
        <v>381</v>
      </c>
      <c r="B11" s="252">
        <v>7318</v>
      </c>
      <c r="C11" s="252">
        <v>4535.5</v>
      </c>
      <c r="D11" s="252"/>
      <c r="E11" s="252">
        <v>1519</v>
      </c>
      <c r="F11" s="252">
        <v>2440</v>
      </c>
    </row>
    <row r="12" spans="1:9" ht="15.75" customHeight="1">
      <c r="A12" s="307" t="s">
        <v>382</v>
      </c>
      <c r="B12" s="252">
        <v>8617</v>
      </c>
      <c r="C12" s="267">
        <v>9003.25</v>
      </c>
      <c r="D12" s="267"/>
      <c r="E12" s="252">
        <v>4581</v>
      </c>
      <c r="F12" s="267">
        <v>8339</v>
      </c>
    </row>
    <row r="13" spans="1:9" ht="15.75" customHeight="1">
      <c r="A13" s="100" t="s">
        <v>383</v>
      </c>
      <c r="B13" s="363">
        <v>980090</v>
      </c>
      <c r="C13" s="364">
        <v>968941</v>
      </c>
      <c r="D13" s="364"/>
      <c r="E13" s="363">
        <v>907294</v>
      </c>
      <c r="F13" s="364">
        <v>910627</v>
      </c>
    </row>
    <row r="14" spans="1:9" ht="15.75" customHeight="1">
      <c r="A14" s="247" t="s">
        <v>384</v>
      </c>
      <c r="B14" s="365"/>
      <c r="C14" s="252"/>
      <c r="D14" s="252"/>
      <c r="E14" s="365"/>
      <c r="F14" s="252"/>
    </row>
    <row r="15" spans="1:9" ht="15.75" customHeight="1">
      <c r="A15" s="307" t="s">
        <v>385</v>
      </c>
      <c r="B15" s="365">
        <v>15270</v>
      </c>
      <c r="C15" s="252">
        <v>18007</v>
      </c>
      <c r="D15" s="252"/>
      <c r="E15" s="365">
        <v>19162</v>
      </c>
      <c r="F15" s="252">
        <v>15080</v>
      </c>
    </row>
    <row r="16" spans="1:9" ht="15.75" customHeight="1">
      <c r="A16" s="307" t="s">
        <v>386</v>
      </c>
      <c r="B16" s="365">
        <v>46379</v>
      </c>
      <c r="C16" s="252">
        <v>44189.25</v>
      </c>
      <c r="D16" s="252"/>
      <c r="E16" s="365">
        <v>42100</v>
      </c>
      <c r="F16" s="252">
        <v>40105</v>
      </c>
    </row>
    <row r="17" spans="1:6" ht="15.75" customHeight="1">
      <c r="A17" s="307" t="s">
        <v>387</v>
      </c>
      <c r="B17" s="365">
        <v>82268</v>
      </c>
      <c r="C17" s="252">
        <v>76679.25</v>
      </c>
      <c r="D17" s="252"/>
      <c r="E17" s="365">
        <v>126068</v>
      </c>
      <c r="F17" s="252">
        <v>91801</v>
      </c>
    </row>
    <row r="18" spans="1:6" ht="15.75" customHeight="1">
      <c r="A18" s="100" t="s">
        <v>388</v>
      </c>
      <c r="B18" s="363">
        <v>143917</v>
      </c>
      <c r="C18" s="364">
        <v>138875.5</v>
      </c>
      <c r="D18" s="364"/>
      <c r="E18" s="363">
        <v>187330</v>
      </c>
      <c r="F18" s="364">
        <v>146986</v>
      </c>
    </row>
    <row r="19" spans="1:6" ht="15.75" customHeight="1">
      <c r="A19" s="100" t="s">
        <v>389</v>
      </c>
      <c r="B19" s="363">
        <v>1124007</v>
      </c>
      <c r="C19" s="364">
        <v>1107816.5</v>
      </c>
      <c r="D19" s="364"/>
      <c r="E19" s="363">
        <v>1094624</v>
      </c>
      <c r="F19" s="364">
        <v>1057613</v>
      </c>
    </row>
    <row r="20" spans="1:6" ht="15.75" customHeight="1">
      <c r="A20" s="265"/>
      <c r="B20" s="260"/>
      <c r="C20" s="260"/>
    </row>
    <row r="21" spans="1:6">
      <c r="A21" s="265"/>
      <c r="B21" s="260"/>
      <c r="C21" s="260"/>
    </row>
    <row r="22" spans="1:6">
      <c r="A22" s="246"/>
      <c r="B22" s="260"/>
      <c r="C22" s="260"/>
    </row>
    <row r="23" spans="1:6">
      <c r="A23" s="251"/>
      <c r="B23" s="259"/>
      <c r="C23" s="259"/>
    </row>
    <row r="24" spans="1:6">
      <c r="A24" s="265"/>
      <c r="B24" s="260"/>
      <c r="C24" s="260"/>
    </row>
    <row r="25" spans="1:6">
      <c r="A25" s="261"/>
      <c r="B25" s="259"/>
      <c r="C25" s="259"/>
    </row>
    <row r="26" spans="1:6">
      <c r="A26" s="251"/>
      <c r="B26" s="259"/>
      <c r="C26" s="259"/>
    </row>
    <row r="27" spans="1:6">
      <c r="A27" s="265"/>
      <c r="B27" s="260"/>
      <c r="C27" s="260"/>
    </row>
    <row r="28" spans="1:6">
      <c r="A28" s="265"/>
      <c r="B28" s="260"/>
      <c r="C28" s="260"/>
    </row>
    <row r="29" spans="1:6">
      <c r="A29" s="265"/>
      <c r="B29" s="260"/>
      <c r="C29" s="260"/>
    </row>
    <row r="30" spans="1:6">
      <c r="A30" s="265"/>
      <c r="B30" s="260"/>
      <c r="C30" s="260"/>
    </row>
    <row r="31" spans="1:6">
      <c r="A31" s="265"/>
      <c r="B31" s="260"/>
      <c r="C31" s="260"/>
    </row>
    <row r="32" spans="1:6">
      <c r="A32" s="245"/>
      <c r="B32" s="259"/>
      <c r="C32" s="259"/>
    </row>
    <row r="33" spans="1:3">
      <c r="A33" s="251"/>
      <c r="B33" s="258"/>
      <c r="C33" s="258"/>
    </row>
    <row r="34" spans="1:3">
      <c r="A34" s="265"/>
      <c r="B34" s="260"/>
      <c r="C34" s="260"/>
    </row>
    <row r="35" spans="1:3">
      <c r="A35" s="265"/>
      <c r="B35" s="260"/>
      <c r="C35" s="260"/>
    </row>
    <row r="36" spans="1:3">
      <c r="A36" s="265"/>
      <c r="B36" s="260"/>
      <c r="C36" s="260"/>
    </row>
    <row r="37" spans="1:3">
      <c r="A37" s="265"/>
      <c r="B37" s="260"/>
      <c r="C37" s="260"/>
    </row>
    <row r="38" spans="1:3">
      <c r="A38" s="245"/>
      <c r="B38" s="245"/>
      <c r="C38" s="245"/>
    </row>
    <row r="39" spans="1:3">
      <c r="A39" s="266"/>
      <c r="B39" s="245"/>
      <c r="C39" s="245"/>
    </row>
    <row r="40" spans="1:3">
      <c r="A40" s="245"/>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sheetData>
  <mergeCells count="3">
    <mergeCell ref="A1:F1"/>
    <mergeCell ref="B3:C3"/>
    <mergeCell ref="E3:F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9"/>
  <sheetViews>
    <sheetView showGridLines="0" zoomScaleNormal="100" zoomScaleSheetLayoutView="100" workbookViewId="0">
      <selection activeCell="C14" sqref="C14"/>
    </sheetView>
  </sheetViews>
  <sheetFormatPr defaultRowHeight="12.75"/>
  <cols>
    <col min="1" max="1" width="41.28515625" style="247" customWidth="1"/>
    <col min="2" max="3" width="10" style="247" customWidth="1"/>
    <col min="4" max="16384" width="9.140625" style="247"/>
  </cols>
  <sheetData>
    <row r="1" spans="1:9">
      <c r="A1" s="645" t="s">
        <v>390</v>
      </c>
      <c r="B1" s="645"/>
      <c r="C1" s="645"/>
      <c r="D1" s="645"/>
      <c r="E1" s="645"/>
      <c r="F1" s="645"/>
    </row>
    <row r="2" spans="1:9">
      <c r="A2" s="1"/>
      <c r="B2" s="1"/>
      <c r="C2" s="1"/>
    </row>
    <row r="3" spans="1:9" ht="23.25" customHeight="1" thickBot="1">
      <c r="A3" s="375" t="s">
        <v>319</v>
      </c>
      <c r="B3" s="375">
        <v>2016</v>
      </c>
      <c r="C3" s="376" t="s">
        <v>639</v>
      </c>
      <c r="D3" s="376" t="s">
        <v>391</v>
      </c>
      <c r="E3" s="376" t="s">
        <v>392</v>
      </c>
      <c r="F3" s="376">
        <v>2012</v>
      </c>
    </row>
    <row r="4" spans="1:9" ht="15.75" customHeight="1" thickTop="1">
      <c r="A4" s="306" t="s">
        <v>393</v>
      </c>
      <c r="B4" s="369">
        <v>87634</v>
      </c>
      <c r="C4" s="369">
        <v>48102</v>
      </c>
      <c r="D4" s="369">
        <v>21063</v>
      </c>
      <c r="E4" s="369">
        <v>37999</v>
      </c>
      <c r="F4" s="369">
        <v>29746</v>
      </c>
    </row>
    <row r="5" spans="1:9" s="1" customFormat="1" ht="15.75" customHeight="1">
      <c r="A5" s="416" t="s">
        <v>394</v>
      </c>
      <c r="B5" s="370">
        <v>80186</v>
      </c>
      <c r="C5" s="370">
        <v>43181</v>
      </c>
      <c r="D5" s="370">
        <v>6873</v>
      </c>
      <c r="E5" s="370">
        <v>24913</v>
      </c>
      <c r="F5" s="370">
        <v>17514</v>
      </c>
      <c r="G5" s="247"/>
      <c r="H5" s="247"/>
      <c r="I5" s="341"/>
    </row>
    <row r="6" spans="1:9" s="1" customFormat="1" ht="15.75" customHeight="1">
      <c r="A6" s="309" t="s">
        <v>395</v>
      </c>
      <c r="B6" s="369">
        <v>80116</v>
      </c>
      <c r="C6" s="369">
        <v>87491</v>
      </c>
      <c r="D6" s="369">
        <v>108792</v>
      </c>
      <c r="E6" s="369">
        <v>102307</v>
      </c>
      <c r="F6" s="369">
        <v>101011</v>
      </c>
      <c r="G6" s="247"/>
      <c r="H6" s="247"/>
      <c r="I6" s="341"/>
    </row>
    <row r="7" spans="1:9" s="1" customFormat="1" ht="15.75" customHeight="1">
      <c r="A7" s="416" t="s">
        <v>396</v>
      </c>
      <c r="B7" s="370">
        <v>45642</v>
      </c>
      <c r="C7" s="370">
        <v>74531</v>
      </c>
      <c r="D7" s="370">
        <v>79592</v>
      </c>
      <c r="E7" s="370">
        <v>70671</v>
      </c>
      <c r="F7" s="370">
        <v>84164</v>
      </c>
      <c r="G7" s="247"/>
      <c r="H7" s="247"/>
      <c r="I7" s="341"/>
    </row>
    <row r="8" spans="1:9" s="1" customFormat="1" ht="15.75" customHeight="1">
      <c r="A8" s="416" t="s">
        <v>397</v>
      </c>
      <c r="B8" s="370">
        <v>32267</v>
      </c>
      <c r="C8" s="370">
        <v>7976</v>
      </c>
      <c r="D8" s="370">
        <v>23007</v>
      </c>
      <c r="E8" s="370">
        <v>26197</v>
      </c>
      <c r="F8" s="370">
        <v>13763</v>
      </c>
      <c r="G8" s="247"/>
      <c r="H8" s="247"/>
      <c r="I8" s="341"/>
    </row>
    <row r="9" spans="1:9" s="1" customFormat="1" ht="15.75" customHeight="1">
      <c r="A9" s="371" t="s">
        <v>19</v>
      </c>
      <c r="B9" s="372">
        <v>712422</v>
      </c>
      <c r="C9" s="372">
        <v>680350</v>
      </c>
      <c r="D9" s="372">
        <v>647508</v>
      </c>
      <c r="E9" s="372">
        <v>635774</v>
      </c>
      <c r="F9" s="372">
        <v>566610</v>
      </c>
      <c r="G9" s="247"/>
      <c r="H9" s="247"/>
      <c r="I9" s="341"/>
    </row>
    <row r="10" spans="1:9" s="1" customFormat="1" ht="15.75" customHeight="1">
      <c r="A10" s="373" t="s">
        <v>80</v>
      </c>
      <c r="B10" s="374">
        <v>880172</v>
      </c>
      <c r="C10" s="374">
        <v>815943</v>
      </c>
      <c r="D10" s="374">
        <v>777363</v>
      </c>
      <c r="E10" s="374">
        <v>776080</v>
      </c>
      <c r="F10" s="374">
        <v>697367</v>
      </c>
      <c r="G10" s="247"/>
      <c r="H10" s="247"/>
      <c r="I10" s="341"/>
    </row>
    <row r="11" spans="1:9">
      <c r="A11" s="311"/>
      <c r="B11" s="311"/>
      <c r="C11" s="260"/>
    </row>
    <row r="12" spans="1:9">
      <c r="A12" s="311"/>
      <c r="B12" s="311"/>
      <c r="C12" s="260"/>
    </row>
    <row r="13" spans="1:9">
      <c r="A13" s="311"/>
      <c r="B13" s="311"/>
      <c r="C13" s="262"/>
    </row>
    <row r="14" spans="1:9">
      <c r="C14" s="260"/>
    </row>
    <row r="15" spans="1:9">
      <c r="A15" s="251"/>
      <c r="B15" s="251"/>
      <c r="C15" s="260"/>
    </row>
    <row r="16" spans="1:9">
      <c r="A16" s="311"/>
      <c r="B16" s="311"/>
      <c r="C16" s="260"/>
    </row>
    <row r="17" spans="1:3">
      <c r="A17" s="311"/>
      <c r="B17" s="311"/>
      <c r="C17" s="260"/>
    </row>
    <row r="18" spans="1:3">
      <c r="A18" s="311"/>
      <c r="B18" s="311"/>
      <c r="C18" s="260"/>
    </row>
    <row r="19" spans="1:3">
      <c r="A19" s="311"/>
      <c r="B19" s="311"/>
      <c r="C19" s="260"/>
    </row>
    <row r="20" spans="1:3">
      <c r="A20" s="311"/>
      <c r="B20" s="311"/>
      <c r="C20" s="260"/>
    </row>
    <row r="21" spans="1:3">
      <c r="A21" s="311"/>
      <c r="B21" s="311"/>
      <c r="C21" s="260"/>
    </row>
    <row r="22" spans="1:3">
      <c r="C22" s="260"/>
    </row>
    <row r="23" spans="1:3">
      <c r="A23" s="251"/>
      <c r="B23" s="251"/>
      <c r="C23" s="259"/>
    </row>
    <row r="24" spans="1:3">
      <c r="A24" s="311"/>
      <c r="B24" s="311"/>
      <c r="C24" s="260"/>
    </row>
    <row r="25" spans="1:3">
      <c r="A25" s="345"/>
      <c r="B25" s="345"/>
      <c r="C25" s="259"/>
    </row>
    <row r="26" spans="1:3">
      <c r="A26" s="251"/>
      <c r="B26" s="251"/>
      <c r="C26" s="259"/>
    </row>
    <row r="27" spans="1:3">
      <c r="A27" s="311"/>
      <c r="B27" s="311"/>
      <c r="C27" s="260"/>
    </row>
    <row r="28" spans="1:3">
      <c r="A28" s="311"/>
      <c r="B28" s="311"/>
      <c r="C28" s="260"/>
    </row>
    <row r="29" spans="1:3">
      <c r="A29" s="311"/>
      <c r="B29" s="311"/>
      <c r="C29" s="260"/>
    </row>
    <row r="30" spans="1:3">
      <c r="A30" s="311"/>
      <c r="B30" s="311"/>
      <c r="C30" s="260"/>
    </row>
    <row r="31" spans="1:3">
      <c r="A31" s="311"/>
      <c r="B31" s="311"/>
      <c r="C31" s="260"/>
    </row>
    <row r="32" spans="1:3">
      <c r="C32" s="259"/>
    </row>
    <row r="33" spans="1:3">
      <c r="A33" s="251"/>
      <c r="B33" s="251"/>
      <c r="C33" s="257"/>
    </row>
    <row r="34" spans="1:3">
      <c r="A34" s="311"/>
      <c r="B34" s="311"/>
      <c r="C34" s="260"/>
    </row>
    <row r="35" spans="1:3">
      <c r="A35" s="311"/>
      <c r="B35" s="311"/>
      <c r="C35" s="260"/>
    </row>
    <row r="36" spans="1:3">
      <c r="A36" s="311"/>
      <c r="B36" s="311"/>
      <c r="C36" s="260"/>
    </row>
    <row r="37" spans="1:3">
      <c r="A37" s="311"/>
      <c r="B37" s="311"/>
      <c r="C37" s="260"/>
    </row>
    <row r="39" spans="1:3">
      <c r="A39" s="311"/>
      <c r="B39" s="311"/>
    </row>
  </sheetData>
  <mergeCells count="1">
    <mergeCell ref="A1:F1"/>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O34"/>
  <sheetViews>
    <sheetView showGridLines="0" zoomScaleNormal="100" zoomScaleSheetLayoutView="100" workbookViewId="0">
      <selection activeCell="P16" sqref="P16"/>
    </sheetView>
  </sheetViews>
  <sheetFormatPr defaultRowHeight="12.75"/>
  <cols>
    <col min="1" max="1" width="38.5703125" style="247" customWidth="1"/>
    <col min="2" max="2" width="9.28515625" style="247" customWidth="1"/>
    <col min="3" max="3" width="2.5703125" style="247" customWidth="1"/>
    <col min="4" max="4" width="9.28515625" style="247" customWidth="1"/>
    <col min="5" max="5" width="1.42578125" style="247" customWidth="1"/>
    <col min="6" max="6" width="9.28515625" style="247" customWidth="1"/>
    <col min="7" max="7" width="1.42578125" style="247" customWidth="1"/>
    <col min="8" max="8" width="9.28515625" style="247" customWidth="1"/>
    <col min="9" max="9" width="1.42578125" style="247" customWidth="1"/>
    <col min="10" max="10" width="9.28515625" style="247" customWidth="1"/>
    <col min="11" max="11" width="1.42578125" style="247" customWidth="1"/>
    <col min="12" max="12" width="9.28515625" style="247" customWidth="1"/>
    <col min="13" max="16384" width="9.140625" style="247"/>
  </cols>
  <sheetData>
    <row r="1" spans="1:15">
      <c r="A1" s="645" t="s">
        <v>398</v>
      </c>
      <c r="B1" s="645"/>
      <c r="C1" s="645"/>
      <c r="D1" s="645"/>
      <c r="E1" s="645"/>
      <c r="F1" s="645"/>
      <c r="G1" s="645"/>
      <c r="H1" s="645"/>
      <c r="I1" s="645"/>
      <c r="J1" s="645"/>
      <c r="K1" s="645"/>
      <c r="L1" s="645"/>
    </row>
    <row r="2" spans="1:15">
      <c r="A2" s="1"/>
      <c r="B2" s="1"/>
      <c r="C2" s="1"/>
      <c r="D2" s="1"/>
    </row>
    <row r="3" spans="1:15" ht="19.5" customHeight="1">
      <c r="A3" s="377" t="s">
        <v>697</v>
      </c>
      <c r="B3" s="646" t="s">
        <v>23</v>
      </c>
      <c r="C3" s="646"/>
      <c r="D3" s="646"/>
      <c r="E3" s="378"/>
      <c r="F3" s="646" t="s">
        <v>280</v>
      </c>
      <c r="G3" s="646"/>
      <c r="H3" s="646"/>
      <c r="I3" s="378"/>
      <c r="J3" s="646" t="s">
        <v>21</v>
      </c>
      <c r="K3" s="646"/>
      <c r="L3" s="646"/>
    </row>
    <row r="4" spans="1:15" ht="39" thickBot="1">
      <c r="A4" s="375"/>
      <c r="B4" s="600" t="s">
        <v>427</v>
      </c>
      <c r="C4" s="600"/>
      <c r="D4" s="600" t="s">
        <v>495</v>
      </c>
      <c r="E4" s="384"/>
      <c r="F4" s="600" t="s">
        <v>427</v>
      </c>
      <c r="G4" s="600"/>
      <c r="H4" s="600" t="s">
        <v>495</v>
      </c>
      <c r="I4" s="384"/>
      <c r="J4" s="600" t="s">
        <v>427</v>
      </c>
      <c r="K4" s="600"/>
      <c r="L4" s="600" t="s">
        <v>495</v>
      </c>
    </row>
    <row r="5" spans="1:15" s="1" customFormat="1" ht="15.75" customHeight="1" thickTop="1">
      <c r="A5" s="380" t="s">
        <v>25</v>
      </c>
      <c r="B5" s="381">
        <v>14805</v>
      </c>
      <c r="C5" s="381"/>
      <c r="D5" s="381">
        <v>13381</v>
      </c>
      <c r="E5" s="381"/>
      <c r="F5" s="381">
        <v>19314</v>
      </c>
      <c r="G5" s="381"/>
      <c r="H5" s="381">
        <v>17630</v>
      </c>
      <c r="I5" s="381"/>
      <c r="J5" s="381">
        <v>34119</v>
      </c>
      <c r="K5" s="381"/>
      <c r="L5" s="381">
        <v>31011</v>
      </c>
      <c r="M5" s="247"/>
      <c r="N5" s="247"/>
      <c r="O5" s="341"/>
    </row>
    <row r="6" spans="1:15" s="1" customFormat="1" ht="15.75" customHeight="1">
      <c r="A6" s="380" t="s">
        <v>230</v>
      </c>
      <c r="B6" s="381">
        <v>11363</v>
      </c>
      <c r="C6" s="381"/>
      <c r="D6" s="381">
        <v>11099</v>
      </c>
      <c r="E6" s="381"/>
      <c r="F6" s="381">
        <v>1180</v>
      </c>
      <c r="G6" s="381"/>
      <c r="H6" s="381">
        <v>1151</v>
      </c>
      <c r="I6" s="381"/>
      <c r="J6" s="381">
        <v>12543</v>
      </c>
      <c r="K6" s="381"/>
      <c r="L6" s="381">
        <v>12250</v>
      </c>
      <c r="M6" s="247"/>
      <c r="N6" s="247"/>
      <c r="O6" s="341"/>
    </row>
    <row r="7" spans="1:15" s="1" customFormat="1" ht="15.75" customHeight="1">
      <c r="A7" s="380" t="s">
        <v>221</v>
      </c>
      <c r="B7" s="381">
        <v>285784</v>
      </c>
      <c r="C7" s="381"/>
      <c r="D7" s="381">
        <v>282996</v>
      </c>
      <c r="E7" s="381"/>
      <c r="F7" s="381">
        <v>16298</v>
      </c>
      <c r="G7" s="381"/>
      <c r="H7" s="381">
        <v>15975</v>
      </c>
      <c r="I7" s="381"/>
      <c r="J7" s="381">
        <v>302082</v>
      </c>
      <c r="K7" s="381"/>
      <c r="L7" s="381">
        <v>298971</v>
      </c>
      <c r="M7" s="247"/>
      <c r="N7" s="247"/>
      <c r="O7" s="341"/>
    </row>
    <row r="8" spans="1:15" s="1" customFormat="1" ht="15.75" customHeight="1">
      <c r="A8" s="380" t="s">
        <v>27</v>
      </c>
      <c r="B8" s="381">
        <v>34777</v>
      </c>
      <c r="C8" s="381"/>
      <c r="D8" s="381">
        <v>29940</v>
      </c>
      <c r="E8" s="381"/>
      <c r="F8" s="381">
        <v>351739</v>
      </c>
      <c r="G8" s="381"/>
      <c r="H8" s="381">
        <v>340250</v>
      </c>
      <c r="I8" s="381"/>
      <c r="J8" s="381">
        <v>386516</v>
      </c>
      <c r="K8" s="381"/>
      <c r="L8" s="381">
        <v>370190</v>
      </c>
      <c r="M8" s="247"/>
      <c r="N8" s="247"/>
      <c r="O8" s="341"/>
    </row>
    <row r="9" spans="1:15" s="1" customFormat="1" ht="15.75" customHeight="1">
      <c r="A9" s="382" t="s">
        <v>709</v>
      </c>
      <c r="B9" s="383">
        <v>346729</v>
      </c>
      <c r="C9" s="383"/>
      <c r="D9" s="383">
        <v>337416</v>
      </c>
      <c r="E9" s="383"/>
      <c r="F9" s="383">
        <v>388531</v>
      </c>
      <c r="G9" s="383"/>
      <c r="H9" s="383">
        <v>375006</v>
      </c>
      <c r="I9" s="383"/>
      <c r="J9" s="383">
        <v>735260</v>
      </c>
      <c r="K9" s="383"/>
      <c r="L9" s="383">
        <v>712422</v>
      </c>
      <c r="M9" s="247"/>
      <c r="N9" s="247"/>
      <c r="O9" s="341"/>
    </row>
    <row r="10" spans="1:15">
      <c r="A10" s="311"/>
      <c r="B10" s="262"/>
      <c r="C10" s="262"/>
      <c r="D10" s="262"/>
    </row>
    <row r="11" spans="1:15">
      <c r="B11" s="260"/>
      <c r="C11" s="260"/>
      <c r="D11" s="260"/>
    </row>
    <row r="12" spans="1:15">
      <c r="A12" s="377" t="s">
        <v>640</v>
      </c>
      <c r="B12" s="646" t="s">
        <v>23</v>
      </c>
      <c r="C12" s="646"/>
      <c r="D12" s="646"/>
      <c r="E12" s="378"/>
      <c r="F12" s="646" t="s">
        <v>280</v>
      </c>
      <c r="G12" s="646"/>
      <c r="H12" s="646"/>
      <c r="I12" s="378"/>
      <c r="J12" s="646" t="s">
        <v>21</v>
      </c>
      <c r="K12" s="646"/>
      <c r="L12" s="646"/>
    </row>
    <row r="13" spans="1:15" ht="39" thickBot="1">
      <c r="A13" s="375"/>
      <c r="B13" s="600" t="s">
        <v>427</v>
      </c>
      <c r="C13" s="600"/>
      <c r="D13" s="600" t="s">
        <v>495</v>
      </c>
      <c r="E13" s="384"/>
      <c r="F13" s="600" t="s">
        <v>427</v>
      </c>
      <c r="G13" s="600"/>
      <c r="H13" s="600" t="s">
        <v>495</v>
      </c>
      <c r="I13" s="384"/>
      <c r="J13" s="600" t="s">
        <v>427</v>
      </c>
      <c r="K13" s="600"/>
      <c r="L13" s="600" t="s">
        <v>495</v>
      </c>
    </row>
    <row r="14" spans="1:15" ht="15.75" customHeight="1" thickTop="1">
      <c r="A14" s="380" t="s">
        <v>25</v>
      </c>
      <c r="B14" s="381">
        <v>16840</v>
      </c>
      <c r="C14" s="381"/>
      <c r="D14" s="381">
        <v>14833</v>
      </c>
      <c r="E14" s="381"/>
      <c r="F14" s="381">
        <v>24248</v>
      </c>
      <c r="G14" s="381"/>
      <c r="H14" s="381">
        <v>22387</v>
      </c>
      <c r="I14" s="381"/>
      <c r="J14" s="381">
        <v>41088</v>
      </c>
      <c r="K14" s="381"/>
      <c r="L14" s="381">
        <v>37220</v>
      </c>
    </row>
    <row r="15" spans="1:15" ht="15.75" customHeight="1">
      <c r="A15" s="380" t="s">
        <v>230</v>
      </c>
      <c r="B15" s="381">
        <v>10842</v>
      </c>
      <c r="C15" s="381"/>
      <c r="D15" s="381">
        <v>10560</v>
      </c>
      <c r="E15" s="381"/>
      <c r="F15" s="381">
        <v>1054</v>
      </c>
      <c r="G15" s="381"/>
      <c r="H15" s="381">
        <v>997</v>
      </c>
      <c r="I15" s="381"/>
      <c r="J15" s="381">
        <v>11896</v>
      </c>
      <c r="K15" s="381"/>
      <c r="L15" s="381">
        <v>11557</v>
      </c>
    </row>
    <row r="16" spans="1:15" ht="15.75" customHeight="1">
      <c r="A16" s="380" t="s">
        <v>221</v>
      </c>
      <c r="B16" s="381">
        <v>271895</v>
      </c>
      <c r="C16" s="381"/>
      <c r="D16" s="381">
        <v>268048</v>
      </c>
      <c r="E16" s="381"/>
      <c r="F16" s="381">
        <v>12889</v>
      </c>
      <c r="G16" s="381"/>
      <c r="H16" s="381">
        <v>12601</v>
      </c>
      <c r="I16" s="381"/>
      <c r="J16" s="381">
        <v>284784</v>
      </c>
      <c r="K16" s="381"/>
      <c r="L16" s="381">
        <v>280649</v>
      </c>
    </row>
    <row r="17" spans="1:12" ht="15.75" customHeight="1">
      <c r="A17" s="380" t="s">
        <v>27</v>
      </c>
      <c r="B17" s="381">
        <v>38058</v>
      </c>
      <c r="C17" s="381"/>
      <c r="D17" s="381">
        <v>31178</v>
      </c>
      <c r="E17" s="381"/>
      <c r="F17" s="381">
        <v>334849</v>
      </c>
      <c r="G17" s="381"/>
      <c r="H17" s="381">
        <v>319746</v>
      </c>
      <c r="I17" s="381"/>
      <c r="J17" s="381">
        <v>372907</v>
      </c>
      <c r="K17" s="381"/>
      <c r="L17" s="381">
        <v>350924</v>
      </c>
    </row>
    <row r="18" spans="1:12" ht="15.75" customHeight="1">
      <c r="A18" s="382" t="s">
        <v>19</v>
      </c>
      <c r="B18" s="383">
        <v>337635</v>
      </c>
      <c r="C18" s="383"/>
      <c r="D18" s="383">
        <v>324619</v>
      </c>
      <c r="E18" s="383"/>
      <c r="F18" s="383">
        <v>373040</v>
      </c>
      <c r="G18" s="383"/>
      <c r="H18" s="383">
        <v>355731</v>
      </c>
      <c r="I18" s="383"/>
      <c r="J18" s="383">
        <v>710675</v>
      </c>
      <c r="K18" s="383"/>
      <c r="L18" s="383">
        <v>680350</v>
      </c>
    </row>
    <row r="19" spans="1:12">
      <c r="A19" s="311"/>
      <c r="B19" s="260"/>
      <c r="C19" s="260"/>
      <c r="D19" s="260"/>
    </row>
    <row r="20" spans="1:12">
      <c r="A20" s="345"/>
      <c r="B20" s="259"/>
      <c r="C20" s="259"/>
      <c r="D20" s="259"/>
    </row>
    <row r="21" spans="1:12">
      <c r="A21" s="251"/>
      <c r="B21" s="259"/>
      <c r="C21" s="259"/>
      <c r="D21" s="259"/>
    </row>
    <row r="22" spans="1:12">
      <c r="A22" s="311"/>
      <c r="B22" s="260"/>
      <c r="C22" s="260"/>
      <c r="D22" s="260"/>
    </row>
    <row r="23" spans="1:12">
      <c r="A23" s="311"/>
      <c r="B23" s="260"/>
      <c r="C23" s="260"/>
      <c r="D23" s="260"/>
    </row>
    <row r="24" spans="1:12">
      <c r="A24" s="311"/>
      <c r="B24" s="260"/>
      <c r="C24" s="260"/>
      <c r="D24" s="260"/>
    </row>
    <row r="25" spans="1:12">
      <c r="A25" s="311"/>
      <c r="B25" s="260"/>
      <c r="C25" s="260"/>
      <c r="D25" s="260"/>
    </row>
    <row r="26" spans="1:12">
      <c r="A26" s="311"/>
      <c r="B26" s="260"/>
      <c r="C26" s="260"/>
      <c r="D26" s="260"/>
    </row>
    <row r="27" spans="1:12">
      <c r="B27" s="259"/>
      <c r="C27" s="259"/>
      <c r="D27" s="259"/>
    </row>
    <row r="28" spans="1:12">
      <c r="A28" s="251"/>
      <c r="B28" s="257"/>
      <c r="C28" s="257"/>
      <c r="D28" s="257"/>
    </row>
    <row r="29" spans="1:12">
      <c r="A29" s="311"/>
      <c r="B29" s="260"/>
      <c r="C29" s="260"/>
      <c r="D29" s="260"/>
    </row>
    <row r="30" spans="1:12">
      <c r="A30" s="311"/>
      <c r="B30" s="260"/>
      <c r="C30" s="260"/>
      <c r="D30" s="260"/>
    </row>
    <row r="31" spans="1:12">
      <c r="A31" s="311"/>
      <c r="B31" s="260"/>
      <c r="C31" s="260"/>
      <c r="D31" s="260"/>
    </row>
    <row r="32" spans="1:12">
      <c r="A32" s="311"/>
      <c r="B32" s="260"/>
      <c r="C32" s="260"/>
      <c r="D32" s="260"/>
    </row>
    <row r="34" spans="1:1">
      <c r="A34" s="311"/>
    </row>
  </sheetData>
  <mergeCells count="7">
    <mergeCell ref="A1:L1"/>
    <mergeCell ref="B3:D3"/>
    <mergeCell ref="F3:H3"/>
    <mergeCell ref="J3:L3"/>
    <mergeCell ref="B12:D12"/>
    <mergeCell ref="F12:H12"/>
    <mergeCell ref="J12:L12"/>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P70"/>
  <sheetViews>
    <sheetView showGridLines="0" zoomScaleNormal="100" zoomScaleSheetLayoutView="100" workbookViewId="0">
      <selection activeCell="L18" sqref="L18"/>
    </sheetView>
  </sheetViews>
  <sheetFormatPr defaultRowHeight="15"/>
  <cols>
    <col min="1" max="1" width="43.140625" style="250" customWidth="1"/>
    <col min="2" max="2" width="10" style="250" customWidth="1"/>
    <col min="3" max="11" width="9.140625" style="250"/>
    <col min="12" max="12" width="10.28515625" style="250" customWidth="1"/>
    <col min="13" max="16384" width="9.140625" style="250"/>
  </cols>
  <sheetData>
    <row r="1" spans="1:16" s="247" customFormat="1" ht="12.75">
      <c r="A1" s="417" t="s">
        <v>710</v>
      </c>
      <c r="B1" s="417"/>
      <c r="C1" s="417"/>
      <c r="D1" s="417"/>
      <c r="E1" s="417"/>
      <c r="F1" s="417"/>
      <c r="G1" s="417"/>
    </row>
    <row r="2" spans="1:16" s="247" customFormat="1">
      <c r="A2"/>
      <c r="B2"/>
    </row>
    <row r="3" spans="1:16" ht="53.25" customHeight="1" thickBot="1">
      <c r="A3" s="395" t="s">
        <v>697</v>
      </c>
      <c r="B3" s="396" t="s">
        <v>23</v>
      </c>
      <c r="C3" s="396" t="s">
        <v>295</v>
      </c>
      <c r="D3" s="396" t="s">
        <v>148</v>
      </c>
      <c r="E3" s="396" t="s">
        <v>399</v>
      </c>
      <c r="F3" s="396" t="s">
        <v>296</v>
      </c>
      <c r="G3" s="396" t="s">
        <v>292</v>
      </c>
      <c r="H3" s="396" t="s">
        <v>400</v>
      </c>
      <c r="I3" s="396" t="s">
        <v>401</v>
      </c>
      <c r="J3" s="396" t="s">
        <v>150</v>
      </c>
      <c r="K3" s="396" t="s">
        <v>179</v>
      </c>
      <c r="L3" s="396" t="s">
        <v>291</v>
      </c>
      <c r="M3" s="396" t="s">
        <v>21</v>
      </c>
    </row>
    <row r="4" spans="1:16" s="247" customFormat="1" ht="15.75" customHeight="1" thickTop="1">
      <c r="A4" s="306" t="s">
        <v>379</v>
      </c>
      <c r="B4" s="385"/>
      <c r="C4" s="385"/>
      <c r="D4" s="385"/>
      <c r="E4" s="385"/>
      <c r="F4" s="385"/>
      <c r="G4" s="385"/>
      <c r="H4" s="385"/>
      <c r="I4" s="385"/>
      <c r="J4" s="385"/>
      <c r="K4" s="385"/>
      <c r="L4" s="385"/>
      <c r="M4" s="555"/>
    </row>
    <row r="5" spans="1:16" customFormat="1" ht="15.75" customHeight="1">
      <c r="A5" s="307" t="s">
        <v>277</v>
      </c>
      <c r="B5" s="252">
        <v>0</v>
      </c>
      <c r="C5" s="252">
        <v>0</v>
      </c>
      <c r="D5" s="252">
        <v>0</v>
      </c>
      <c r="E5" s="252">
        <v>0</v>
      </c>
      <c r="F5" s="252">
        <v>0</v>
      </c>
      <c r="G5" s="365">
        <v>87634</v>
      </c>
      <c r="H5" s="252">
        <v>0</v>
      </c>
      <c r="I5" s="252">
        <v>0</v>
      </c>
      <c r="J5" s="252">
        <v>0</v>
      </c>
      <c r="K5" s="252">
        <v>0</v>
      </c>
      <c r="L5" s="252">
        <v>0</v>
      </c>
      <c r="M5" s="556">
        <v>87634</v>
      </c>
      <c r="N5" s="250"/>
      <c r="O5" s="250"/>
      <c r="P5" s="279"/>
    </row>
    <row r="6" spans="1:16" customFormat="1" ht="15.75" customHeight="1">
      <c r="A6" s="307" t="s">
        <v>402</v>
      </c>
      <c r="B6" s="252">
        <v>0</v>
      </c>
      <c r="C6" s="252">
        <v>0</v>
      </c>
      <c r="D6" s="252">
        <v>0</v>
      </c>
      <c r="E6" s="252">
        <v>0</v>
      </c>
      <c r="F6" s="252">
        <v>0</v>
      </c>
      <c r="G6" s="365">
        <v>80116</v>
      </c>
      <c r="H6" s="252">
        <v>0</v>
      </c>
      <c r="I6" s="252">
        <v>0</v>
      </c>
      <c r="J6" s="252">
        <v>0</v>
      </c>
      <c r="K6" s="252">
        <v>0</v>
      </c>
      <c r="L6" s="252">
        <v>0</v>
      </c>
      <c r="M6" s="556">
        <v>80116</v>
      </c>
      <c r="N6" s="250"/>
      <c r="O6" s="250"/>
      <c r="P6" s="279"/>
    </row>
    <row r="7" spans="1:16" customFormat="1" ht="15.75" customHeight="1">
      <c r="A7" s="307" t="s">
        <v>19</v>
      </c>
      <c r="B7" s="365">
        <v>337417</v>
      </c>
      <c r="C7" s="365">
        <v>114895</v>
      </c>
      <c r="D7" s="365">
        <v>76475</v>
      </c>
      <c r="E7" s="365">
        <v>28647</v>
      </c>
      <c r="F7" s="365">
        <v>52719</v>
      </c>
      <c r="G7" s="365">
        <v>34939</v>
      </c>
      <c r="H7" s="365">
        <v>28633</v>
      </c>
      <c r="I7" s="365">
        <v>6519</v>
      </c>
      <c r="J7" s="365">
        <v>17308</v>
      </c>
      <c r="K7" s="365">
        <v>8711</v>
      </c>
      <c r="L7" s="365">
        <v>6159</v>
      </c>
      <c r="M7" s="556">
        <v>712422</v>
      </c>
      <c r="N7" s="250"/>
      <c r="O7" s="250"/>
      <c r="P7" s="279"/>
    </row>
    <row r="8" spans="1:16" customFormat="1" ht="15.75" customHeight="1">
      <c r="A8" s="307" t="s">
        <v>249</v>
      </c>
      <c r="B8" s="252">
        <v>307</v>
      </c>
      <c r="C8" s="365">
        <v>1106</v>
      </c>
      <c r="D8" s="252">
        <v>261</v>
      </c>
      <c r="E8" s="365">
        <v>0</v>
      </c>
      <c r="F8" s="252">
        <v>7</v>
      </c>
      <c r="G8" s="365">
        <v>18865</v>
      </c>
      <c r="H8" s="365">
        <v>10942</v>
      </c>
      <c r="I8" s="365">
        <v>3</v>
      </c>
      <c r="J8" s="365">
        <v>557</v>
      </c>
      <c r="K8" s="365">
        <v>59253</v>
      </c>
      <c r="L8" s="252">
        <v>0</v>
      </c>
      <c r="M8" s="556">
        <v>91301</v>
      </c>
      <c r="N8" s="250"/>
      <c r="O8" s="250"/>
      <c r="P8" s="279"/>
    </row>
    <row r="9" spans="1:16" customFormat="1" ht="15.75" customHeight="1">
      <c r="A9" s="307" t="s">
        <v>382</v>
      </c>
      <c r="B9" s="387">
        <v>443</v>
      </c>
      <c r="C9" s="387">
        <v>779</v>
      </c>
      <c r="D9" s="387">
        <v>14</v>
      </c>
      <c r="E9" s="387">
        <v>19</v>
      </c>
      <c r="F9" s="387">
        <v>22</v>
      </c>
      <c r="G9" s="253">
        <v>6708</v>
      </c>
      <c r="H9" s="387">
        <v>10</v>
      </c>
      <c r="I9" s="387">
        <v>7</v>
      </c>
      <c r="J9" s="387">
        <v>540</v>
      </c>
      <c r="K9" s="387">
        <v>72</v>
      </c>
      <c r="L9" s="253">
        <v>3</v>
      </c>
      <c r="M9" s="557">
        <v>8617</v>
      </c>
      <c r="N9" s="250"/>
      <c r="O9" s="250"/>
      <c r="P9" s="279"/>
    </row>
    <row r="10" spans="1:16" customFormat="1" ht="15.75" customHeight="1">
      <c r="A10" s="393" t="s">
        <v>383</v>
      </c>
      <c r="B10" s="389">
        <v>338167</v>
      </c>
      <c r="C10" s="389">
        <v>116780</v>
      </c>
      <c r="D10" s="389">
        <v>76750</v>
      </c>
      <c r="E10" s="389">
        <v>28666</v>
      </c>
      <c r="F10" s="389">
        <v>52748</v>
      </c>
      <c r="G10" s="389">
        <v>228262</v>
      </c>
      <c r="H10" s="389">
        <v>39585</v>
      </c>
      <c r="I10" s="389">
        <v>6529</v>
      </c>
      <c r="J10" s="389">
        <v>18405</v>
      </c>
      <c r="K10" s="389">
        <v>68036</v>
      </c>
      <c r="L10" s="389">
        <v>6162</v>
      </c>
      <c r="M10" s="558">
        <v>980090</v>
      </c>
      <c r="N10" s="250"/>
      <c r="O10" s="250"/>
      <c r="P10" s="279"/>
    </row>
    <row r="11" spans="1:16">
      <c r="A11" s="390" t="s">
        <v>419</v>
      </c>
      <c r="B11" s="391">
        <v>0.34503668030486995</v>
      </c>
      <c r="C11" s="391">
        <v>0.11915232274587027</v>
      </c>
      <c r="D11" s="391">
        <v>7.8309134875368586E-2</v>
      </c>
      <c r="E11" s="391">
        <v>2.9248334336642555E-2</v>
      </c>
      <c r="F11" s="391">
        <v>5.3819547184442248E-2</v>
      </c>
      <c r="G11" s="391">
        <v>0.23289901947780306</v>
      </c>
      <c r="H11" s="391">
        <v>4.0389147935393686E-2</v>
      </c>
      <c r="I11" s="391">
        <v>6.6616331153261437E-3</v>
      </c>
      <c r="J11" s="391">
        <v>1.877888765317471E-2</v>
      </c>
      <c r="K11" s="391">
        <v>6.9418114662939123E-2</v>
      </c>
      <c r="L11" s="391">
        <v>6.287177708169658E-3</v>
      </c>
      <c r="M11" s="559">
        <v>1</v>
      </c>
    </row>
    <row r="12" spans="1:16">
      <c r="A12" s="306" t="s">
        <v>384</v>
      </c>
      <c r="B12" s="247"/>
      <c r="C12" s="247"/>
      <c r="D12" s="247"/>
      <c r="E12" s="247"/>
      <c r="F12" s="247"/>
      <c r="G12" s="247"/>
      <c r="H12" s="247"/>
      <c r="I12" s="247"/>
      <c r="J12" s="247"/>
      <c r="K12" s="247"/>
      <c r="L12" s="247"/>
      <c r="M12" s="560"/>
    </row>
    <row r="13" spans="1:16">
      <c r="A13" s="307" t="s">
        <v>385</v>
      </c>
      <c r="B13" s="365">
        <v>1394</v>
      </c>
      <c r="C13" s="365">
        <v>1967</v>
      </c>
      <c r="D13" s="365">
        <v>1573</v>
      </c>
      <c r="E13" s="365">
        <v>1039</v>
      </c>
      <c r="F13" s="365">
        <v>2416</v>
      </c>
      <c r="G13" s="365">
        <v>1333</v>
      </c>
      <c r="H13" s="365">
        <v>1880</v>
      </c>
      <c r="I13" s="365">
        <v>978</v>
      </c>
      <c r="J13" s="365">
        <v>2643</v>
      </c>
      <c r="K13" s="365">
        <v>35</v>
      </c>
      <c r="L13" s="365">
        <v>12</v>
      </c>
      <c r="M13" s="556">
        <v>15270</v>
      </c>
    </row>
    <row r="14" spans="1:16">
      <c r="A14" s="307" t="s">
        <v>403</v>
      </c>
      <c r="B14" s="365">
        <v>27609</v>
      </c>
      <c r="C14" s="365">
        <v>2226</v>
      </c>
      <c r="D14" s="365">
        <v>640</v>
      </c>
      <c r="E14" s="365">
        <v>574</v>
      </c>
      <c r="F14" s="365">
        <v>5951</v>
      </c>
      <c r="G14" s="365">
        <v>1546</v>
      </c>
      <c r="H14" s="365">
        <v>2363</v>
      </c>
      <c r="I14" s="365">
        <v>381</v>
      </c>
      <c r="J14" s="365">
        <v>2845</v>
      </c>
      <c r="K14" s="365">
        <v>1895</v>
      </c>
      <c r="L14" s="365">
        <v>349</v>
      </c>
      <c r="M14" s="556">
        <v>46379</v>
      </c>
    </row>
    <row r="15" spans="1:16">
      <c r="A15" s="307" t="s">
        <v>387</v>
      </c>
      <c r="B15" s="387">
        <v>33</v>
      </c>
      <c r="C15" s="387">
        <v>15276</v>
      </c>
      <c r="D15" s="387">
        <v>16756</v>
      </c>
      <c r="E15" s="387">
        <v>540</v>
      </c>
      <c r="F15" s="387">
        <v>24249</v>
      </c>
      <c r="G15" s="387">
        <v>7154</v>
      </c>
      <c r="H15" s="387">
        <v>13155</v>
      </c>
      <c r="I15" s="387">
        <v>2399</v>
      </c>
      <c r="J15" s="253">
        <v>2659</v>
      </c>
      <c r="K15" s="253">
        <v>38</v>
      </c>
      <c r="L15" s="253">
        <v>9</v>
      </c>
      <c r="M15" s="557">
        <v>82268</v>
      </c>
    </row>
    <row r="16" spans="1:16">
      <c r="A16" s="393" t="s">
        <v>388</v>
      </c>
      <c r="B16" s="389">
        <v>29036</v>
      </c>
      <c r="C16" s="389">
        <v>19469</v>
      </c>
      <c r="D16" s="389">
        <v>18969</v>
      </c>
      <c r="E16" s="389">
        <v>2153</v>
      </c>
      <c r="F16" s="389">
        <v>32616</v>
      </c>
      <c r="G16" s="389">
        <v>10033</v>
      </c>
      <c r="H16" s="389">
        <v>17398</v>
      </c>
      <c r="I16" s="389">
        <v>3758</v>
      </c>
      <c r="J16" s="389">
        <v>8147</v>
      </c>
      <c r="K16" s="389">
        <v>1968</v>
      </c>
      <c r="L16" s="389">
        <v>370</v>
      </c>
      <c r="M16" s="558">
        <v>143917</v>
      </c>
    </row>
    <row r="17" spans="1:16">
      <c r="A17" s="390" t="s">
        <v>420</v>
      </c>
      <c r="B17" s="391">
        <v>0.20175517833195522</v>
      </c>
      <c r="C17" s="391">
        <v>0.13527936241027816</v>
      </c>
      <c r="D17" s="391">
        <v>0.13180513768352592</v>
      </c>
      <c r="E17" s="391">
        <v>1.4960011673395082E-2</v>
      </c>
      <c r="F17" s="391">
        <v>0.22663062737550116</v>
      </c>
      <c r="G17" s="391">
        <v>6.9713793367010155E-2</v>
      </c>
      <c r="H17" s="391">
        <v>0.12088912359207044</v>
      </c>
      <c r="I17" s="391">
        <v>2.6112273046269726E-2</v>
      </c>
      <c r="J17" s="391">
        <v>5.6609017697700756E-2</v>
      </c>
      <c r="K17" s="391">
        <v>1.3674548524496758E-2</v>
      </c>
      <c r="L17" s="391">
        <v>2.5709262977966466E-3</v>
      </c>
      <c r="M17" s="559">
        <v>1</v>
      </c>
    </row>
    <row r="18" spans="1:16">
      <c r="A18" s="388" t="s">
        <v>389</v>
      </c>
      <c r="B18" s="389">
        <v>367203</v>
      </c>
      <c r="C18" s="389">
        <v>136249</v>
      </c>
      <c r="D18" s="389">
        <v>95719</v>
      </c>
      <c r="E18" s="389">
        <v>30819</v>
      </c>
      <c r="F18" s="389">
        <v>85364</v>
      </c>
      <c r="G18" s="389">
        <v>238295</v>
      </c>
      <c r="H18" s="389">
        <v>56983</v>
      </c>
      <c r="I18" s="389">
        <v>10287</v>
      </c>
      <c r="J18" s="389">
        <v>26552</v>
      </c>
      <c r="K18" s="389">
        <v>70004</v>
      </c>
      <c r="L18" s="389">
        <v>6532</v>
      </c>
      <c r="M18" s="558">
        <v>1124007</v>
      </c>
    </row>
    <row r="19" spans="1:16">
      <c r="A19" s="390" t="s">
        <v>421</v>
      </c>
      <c r="B19" s="391">
        <v>0.32669102594556798</v>
      </c>
      <c r="C19" s="391">
        <v>0.12121721661875771</v>
      </c>
      <c r="D19" s="391">
        <v>8.5158722321124328E-2</v>
      </c>
      <c r="E19" s="391">
        <v>2.7418868387830326E-2</v>
      </c>
      <c r="F19" s="391">
        <v>7.5946146242861473E-2</v>
      </c>
      <c r="G19" s="391">
        <v>0.21200490744274725</v>
      </c>
      <c r="H19" s="391">
        <v>5.0696303492771842E-2</v>
      </c>
      <c r="I19" s="391">
        <v>9.1520782343882199E-3</v>
      </c>
      <c r="J19" s="391">
        <v>2.3622628684696802E-2</v>
      </c>
      <c r="K19" s="391">
        <v>6.228075092059035E-2</v>
      </c>
      <c r="L19" s="391">
        <v>5.8113517086637364E-3</v>
      </c>
      <c r="M19" s="559">
        <v>1</v>
      </c>
    </row>
    <row r="20" spans="1:16">
      <c r="A20" s="247"/>
      <c r="B20" s="365"/>
      <c r="C20" s="365"/>
      <c r="D20" s="365"/>
      <c r="E20" s="365"/>
      <c r="F20" s="365"/>
      <c r="G20" s="365"/>
      <c r="H20" s="365"/>
      <c r="I20" s="365"/>
      <c r="J20" s="365"/>
      <c r="K20" s="365"/>
      <c r="L20" s="365"/>
      <c r="M20" s="365"/>
    </row>
    <row r="21" spans="1:16">
      <c r="A21" s="247"/>
      <c r="B21" s="392"/>
      <c r="C21" s="392"/>
      <c r="D21" s="392"/>
      <c r="E21" s="392"/>
      <c r="F21" s="392"/>
      <c r="G21" s="392"/>
      <c r="H21" s="392"/>
      <c r="I21" s="392"/>
      <c r="J21" s="392"/>
      <c r="K21" s="392"/>
      <c r="L21" s="392"/>
      <c r="M21" s="392"/>
    </row>
    <row r="22" spans="1:16">
      <c r="A22" s="247"/>
      <c r="B22" s="247"/>
      <c r="C22" s="247"/>
      <c r="D22" s="247"/>
      <c r="E22" s="247"/>
      <c r="F22" s="247"/>
      <c r="G22" s="247"/>
      <c r="H22" s="247"/>
      <c r="I22" s="247"/>
      <c r="J22" s="247"/>
      <c r="K22" s="247"/>
      <c r="L22" s="247"/>
      <c r="M22" s="247"/>
    </row>
    <row r="23" spans="1:16" ht="53.25" customHeight="1" thickBot="1">
      <c r="A23" s="395" t="s">
        <v>640</v>
      </c>
      <c r="B23" s="396" t="s">
        <v>23</v>
      </c>
      <c r="C23" s="396" t="s">
        <v>295</v>
      </c>
      <c r="D23" s="396" t="s">
        <v>148</v>
      </c>
      <c r="E23" s="396" t="s">
        <v>399</v>
      </c>
      <c r="F23" s="396" t="s">
        <v>296</v>
      </c>
      <c r="G23" s="396" t="s">
        <v>292</v>
      </c>
      <c r="H23" s="396" t="s">
        <v>400</v>
      </c>
      <c r="I23" s="396" t="s">
        <v>401</v>
      </c>
      <c r="J23" s="396" t="s">
        <v>150</v>
      </c>
      <c r="K23" s="396" t="s">
        <v>179</v>
      </c>
      <c r="L23" s="396" t="s">
        <v>291</v>
      </c>
      <c r="M23" s="396" t="s">
        <v>21</v>
      </c>
    </row>
    <row r="24" spans="1:16" s="247" customFormat="1" ht="15.75" customHeight="1" thickTop="1">
      <c r="A24" s="306" t="s">
        <v>379</v>
      </c>
      <c r="B24" s="385"/>
      <c r="C24" s="385"/>
      <c r="D24" s="385"/>
      <c r="E24" s="385"/>
      <c r="F24" s="385"/>
      <c r="G24" s="385"/>
      <c r="H24" s="385"/>
      <c r="I24" s="385"/>
      <c r="J24" s="385"/>
      <c r="K24" s="385"/>
      <c r="L24" s="385"/>
      <c r="M24" s="555"/>
    </row>
    <row r="25" spans="1:16" customFormat="1" ht="15.75" customHeight="1">
      <c r="A25" s="307" t="s">
        <v>277</v>
      </c>
      <c r="B25" s="252">
        <v>0</v>
      </c>
      <c r="C25" s="252">
        <v>0</v>
      </c>
      <c r="D25" s="252">
        <v>0</v>
      </c>
      <c r="E25" s="252">
        <v>0</v>
      </c>
      <c r="F25" s="252">
        <v>0</v>
      </c>
      <c r="G25" s="365">
        <v>48102</v>
      </c>
      <c r="H25" s="252">
        <v>0</v>
      </c>
      <c r="I25" s="252">
        <v>0</v>
      </c>
      <c r="J25" s="252">
        <v>0</v>
      </c>
      <c r="K25" s="252">
        <v>0</v>
      </c>
      <c r="L25" s="252">
        <v>0</v>
      </c>
      <c r="M25" s="556">
        <v>48102</v>
      </c>
      <c r="N25" s="250"/>
      <c r="O25" s="250"/>
      <c r="P25" s="279"/>
    </row>
    <row r="26" spans="1:16" customFormat="1" ht="15.75" customHeight="1">
      <c r="A26" s="307" t="s">
        <v>402</v>
      </c>
      <c r="B26" s="252">
        <v>0</v>
      </c>
      <c r="C26" s="252">
        <v>0</v>
      </c>
      <c r="D26" s="252">
        <v>0</v>
      </c>
      <c r="E26" s="252">
        <v>0</v>
      </c>
      <c r="F26" s="252">
        <v>0</v>
      </c>
      <c r="G26" s="365">
        <v>87491</v>
      </c>
      <c r="H26" s="252">
        <v>0</v>
      </c>
      <c r="I26" s="252">
        <v>0</v>
      </c>
      <c r="J26" s="252">
        <v>0</v>
      </c>
      <c r="K26" s="252">
        <v>0</v>
      </c>
      <c r="L26" s="252">
        <v>0</v>
      </c>
      <c r="M26" s="556">
        <v>87491</v>
      </c>
      <c r="N26" s="250"/>
      <c r="O26" s="250"/>
      <c r="P26" s="279"/>
    </row>
    <row r="27" spans="1:16" customFormat="1" ht="15.75" customHeight="1">
      <c r="A27" s="307" t="s">
        <v>19</v>
      </c>
      <c r="B27" s="365">
        <v>324629</v>
      </c>
      <c r="C27" s="365">
        <v>102624</v>
      </c>
      <c r="D27" s="365">
        <v>75850</v>
      </c>
      <c r="E27" s="365">
        <v>30802</v>
      </c>
      <c r="F27" s="365">
        <v>51784</v>
      </c>
      <c r="G27" s="365">
        <v>33460</v>
      </c>
      <c r="H27" s="365">
        <v>21384</v>
      </c>
      <c r="I27" s="365">
        <v>6001</v>
      </c>
      <c r="J27" s="365">
        <v>19864</v>
      </c>
      <c r="K27" s="365">
        <v>8193</v>
      </c>
      <c r="L27" s="365">
        <v>5759</v>
      </c>
      <c r="M27" s="556">
        <v>680350</v>
      </c>
      <c r="N27" s="250"/>
      <c r="O27" s="250"/>
      <c r="P27" s="279"/>
    </row>
    <row r="28" spans="1:16" customFormat="1" ht="15.75" customHeight="1">
      <c r="A28" s="307" t="s">
        <v>249</v>
      </c>
      <c r="B28" s="252">
        <v>135</v>
      </c>
      <c r="C28" s="365">
        <v>174.9</v>
      </c>
      <c r="D28" s="252">
        <v>72</v>
      </c>
      <c r="E28" s="365">
        <v>11.45</v>
      </c>
      <c r="F28" s="252">
        <v>0</v>
      </c>
      <c r="G28" s="365">
        <v>14894</v>
      </c>
      <c r="H28" s="365">
        <v>9430</v>
      </c>
      <c r="I28" s="365">
        <v>29.45</v>
      </c>
      <c r="J28" s="365">
        <v>400</v>
      </c>
      <c r="K28" s="365">
        <v>61623.55</v>
      </c>
      <c r="L28" s="252">
        <v>0</v>
      </c>
      <c r="M28" s="556">
        <v>86770.35</v>
      </c>
      <c r="N28" s="250"/>
      <c r="O28" s="250"/>
      <c r="P28" s="279"/>
    </row>
    <row r="29" spans="1:16" customFormat="1" ht="15.75" customHeight="1">
      <c r="A29" s="307" t="s">
        <v>382</v>
      </c>
      <c r="B29" s="387">
        <v>289</v>
      </c>
      <c r="C29" s="387">
        <v>564</v>
      </c>
      <c r="D29" s="387">
        <v>29</v>
      </c>
      <c r="E29" s="387">
        <v>80</v>
      </c>
      <c r="F29" s="387">
        <v>67</v>
      </c>
      <c r="G29" s="253">
        <v>3018</v>
      </c>
      <c r="H29" s="387">
        <v>3</v>
      </c>
      <c r="I29" s="387">
        <v>1</v>
      </c>
      <c r="J29" s="387">
        <v>455</v>
      </c>
      <c r="K29" s="387">
        <v>65</v>
      </c>
      <c r="L29" s="253">
        <v>10</v>
      </c>
      <c r="M29" s="557">
        <v>4581</v>
      </c>
      <c r="N29" s="250"/>
      <c r="O29" s="250"/>
      <c r="P29" s="279"/>
    </row>
    <row r="30" spans="1:16" customFormat="1" ht="15.75" customHeight="1">
      <c r="A30" s="393" t="s">
        <v>383</v>
      </c>
      <c r="B30" s="389">
        <v>325053</v>
      </c>
      <c r="C30" s="389">
        <v>103362.9</v>
      </c>
      <c r="D30" s="389">
        <v>75951</v>
      </c>
      <c r="E30" s="389">
        <v>30893.45</v>
      </c>
      <c r="F30" s="389">
        <v>51851</v>
      </c>
      <c r="G30" s="389">
        <v>186965</v>
      </c>
      <c r="H30" s="389">
        <v>30817</v>
      </c>
      <c r="I30" s="389">
        <v>6031.45</v>
      </c>
      <c r="J30" s="389">
        <v>20719</v>
      </c>
      <c r="K30" s="389">
        <v>69881.55</v>
      </c>
      <c r="L30" s="389">
        <v>5769</v>
      </c>
      <c r="M30" s="558">
        <v>907294.35</v>
      </c>
      <c r="N30" s="250"/>
      <c r="O30" s="250"/>
      <c r="P30" s="279"/>
    </row>
    <row r="31" spans="1:16">
      <c r="A31" s="390" t="s">
        <v>419</v>
      </c>
      <c r="B31" s="391">
        <v>0.35826631125830333</v>
      </c>
      <c r="C31" s="391">
        <v>0.11392432896777104</v>
      </c>
      <c r="D31" s="391">
        <v>8.3711531985182094E-2</v>
      </c>
      <c r="E31" s="391">
        <v>3.4050085289299994E-2</v>
      </c>
      <c r="F31" s="391">
        <v>5.714903878768781E-2</v>
      </c>
      <c r="G31" s="391">
        <v>0.20606873612736595</v>
      </c>
      <c r="H31" s="391">
        <v>3.3965823770422468E-2</v>
      </c>
      <c r="I31" s="391">
        <v>6.6477323483828598E-3</v>
      </c>
      <c r="J31" s="391">
        <v>2.2836028902858262E-2</v>
      </c>
      <c r="K31" s="391">
        <v>7.7021916867442197E-2</v>
      </c>
      <c r="L31" s="391">
        <v>6.3584656952840055E-3</v>
      </c>
      <c r="M31" s="559">
        <v>1</v>
      </c>
    </row>
    <row r="32" spans="1:16">
      <c r="A32" s="306" t="s">
        <v>384</v>
      </c>
      <c r="B32" s="247"/>
      <c r="C32" s="247"/>
      <c r="D32" s="247"/>
      <c r="E32" s="247"/>
      <c r="F32" s="247"/>
      <c r="G32" s="247"/>
      <c r="H32" s="247"/>
      <c r="I32" s="247"/>
      <c r="J32" s="247"/>
      <c r="K32" s="247"/>
      <c r="L32" s="247"/>
      <c r="M32" s="560"/>
    </row>
    <row r="33" spans="1:13">
      <c r="A33" s="307" t="s">
        <v>385</v>
      </c>
      <c r="B33" s="365">
        <v>1352</v>
      </c>
      <c r="C33" s="365">
        <v>3031.55</v>
      </c>
      <c r="D33" s="365">
        <v>1253</v>
      </c>
      <c r="E33" s="365">
        <v>1225</v>
      </c>
      <c r="F33" s="365">
        <v>4145</v>
      </c>
      <c r="G33" s="365">
        <v>729</v>
      </c>
      <c r="H33" s="365">
        <v>3299</v>
      </c>
      <c r="I33" s="365">
        <v>2244</v>
      </c>
      <c r="J33" s="365">
        <v>1855</v>
      </c>
      <c r="K33" s="365">
        <v>22</v>
      </c>
      <c r="L33" s="365">
        <v>6</v>
      </c>
      <c r="M33" s="556">
        <v>19161.55</v>
      </c>
    </row>
    <row r="34" spans="1:13">
      <c r="A34" s="307" t="s">
        <v>403</v>
      </c>
      <c r="B34" s="365">
        <v>24372.5</v>
      </c>
      <c r="C34" s="365">
        <v>1977</v>
      </c>
      <c r="D34" s="365">
        <v>596</v>
      </c>
      <c r="E34" s="365">
        <v>632</v>
      </c>
      <c r="F34" s="365">
        <v>5093</v>
      </c>
      <c r="G34" s="365">
        <v>1622</v>
      </c>
      <c r="H34" s="365">
        <v>2013</v>
      </c>
      <c r="I34" s="365">
        <v>377</v>
      </c>
      <c r="J34" s="365">
        <v>2403</v>
      </c>
      <c r="K34" s="365">
        <v>2639</v>
      </c>
      <c r="L34" s="365">
        <v>375</v>
      </c>
      <c r="M34" s="556">
        <v>42099.5</v>
      </c>
    </row>
    <row r="35" spans="1:13">
      <c r="A35" s="307" t="s">
        <v>387</v>
      </c>
      <c r="B35" s="387">
        <v>188</v>
      </c>
      <c r="C35" s="387">
        <v>39196</v>
      </c>
      <c r="D35" s="387">
        <v>27711</v>
      </c>
      <c r="E35" s="387">
        <v>11463</v>
      </c>
      <c r="F35" s="387">
        <v>14083</v>
      </c>
      <c r="G35" s="387">
        <v>3544</v>
      </c>
      <c r="H35" s="387">
        <v>14017</v>
      </c>
      <c r="I35" s="387">
        <v>10618</v>
      </c>
      <c r="J35" s="253">
        <v>2183</v>
      </c>
      <c r="K35" s="253">
        <v>3000</v>
      </c>
      <c r="L35" s="253">
        <v>65</v>
      </c>
      <c r="M35" s="557">
        <v>126068</v>
      </c>
    </row>
    <row r="36" spans="1:13">
      <c r="A36" s="393" t="s">
        <v>388</v>
      </c>
      <c r="B36" s="389">
        <v>25912.5</v>
      </c>
      <c r="C36" s="389">
        <v>44204.55</v>
      </c>
      <c r="D36" s="389">
        <v>29560</v>
      </c>
      <c r="E36" s="389">
        <v>13320</v>
      </c>
      <c r="F36" s="389">
        <v>23321</v>
      </c>
      <c r="G36" s="389">
        <v>5895</v>
      </c>
      <c r="H36" s="389">
        <v>19329</v>
      </c>
      <c r="I36" s="389">
        <v>13239</v>
      </c>
      <c r="J36" s="389">
        <v>6441</v>
      </c>
      <c r="K36" s="389">
        <v>5661</v>
      </c>
      <c r="L36" s="389">
        <v>446</v>
      </c>
      <c r="M36" s="558">
        <v>187330</v>
      </c>
    </row>
    <row r="37" spans="1:13">
      <c r="A37" s="390" t="s">
        <v>420</v>
      </c>
      <c r="B37" s="391">
        <v>0.13832611653131216</v>
      </c>
      <c r="C37" s="391">
        <v>0.23597274421666051</v>
      </c>
      <c r="D37" s="391">
        <v>0.15779720230257935</v>
      </c>
      <c r="E37" s="391">
        <v>7.1104828642434267E-2</v>
      </c>
      <c r="F37" s="391">
        <v>0.12449217032809382</v>
      </c>
      <c r="G37" s="391">
        <v>3.1468691054590839E-2</v>
      </c>
      <c r="H37" s="391">
        <v>0.10318207453675765</v>
      </c>
      <c r="I37" s="391">
        <v>7.0672434414203247E-2</v>
      </c>
      <c r="J37" s="391">
        <v>3.4383348444888821E-2</v>
      </c>
      <c r="K37" s="391">
        <v>3.0219552173034563E-2</v>
      </c>
      <c r="L37" s="391">
        <v>2.3808373554448712E-3</v>
      </c>
      <c r="M37" s="559">
        <v>1</v>
      </c>
    </row>
    <row r="38" spans="1:13">
      <c r="A38" s="388" t="s">
        <v>389</v>
      </c>
      <c r="B38" s="389">
        <v>350965.5</v>
      </c>
      <c r="C38" s="389">
        <v>147567.45000000001</v>
      </c>
      <c r="D38" s="389">
        <v>105511</v>
      </c>
      <c r="E38" s="389">
        <v>44213.45</v>
      </c>
      <c r="F38" s="389">
        <v>75172</v>
      </c>
      <c r="G38" s="389">
        <v>192860</v>
      </c>
      <c r="H38" s="389">
        <v>50146</v>
      </c>
      <c r="I38" s="389">
        <v>19270.45</v>
      </c>
      <c r="J38" s="389">
        <v>27160</v>
      </c>
      <c r="K38" s="389">
        <v>75542.55</v>
      </c>
      <c r="L38" s="389">
        <v>6215</v>
      </c>
      <c r="M38" s="558">
        <v>1094624</v>
      </c>
    </row>
    <row r="39" spans="1:13">
      <c r="A39" s="390" t="s">
        <v>421</v>
      </c>
      <c r="B39" s="391">
        <v>0.32062671051980074</v>
      </c>
      <c r="C39" s="391">
        <v>0.13481115971027116</v>
      </c>
      <c r="D39" s="391">
        <v>9.6390228822077081E-2</v>
      </c>
      <c r="E39" s="391">
        <v>4.0391471623939336E-2</v>
      </c>
      <c r="F39" s="391">
        <v>6.8673847096636167E-2</v>
      </c>
      <c r="G39" s="391">
        <v>0.17618844983580656</v>
      </c>
      <c r="H39" s="391">
        <v>4.581118949220344E-2</v>
      </c>
      <c r="I39" s="391">
        <v>1.7604639184581657E-2</v>
      </c>
      <c r="J39" s="391">
        <v>2.4812186547446366E-2</v>
      </c>
      <c r="K39" s="391">
        <v>6.9012365348666962E-2</v>
      </c>
      <c r="L39" s="391">
        <v>5.6777518185706618E-3</v>
      </c>
      <c r="M39" s="559">
        <v>1</v>
      </c>
    </row>
    <row r="40" spans="1:13">
      <c r="A40" s="245"/>
      <c r="B40" s="245"/>
    </row>
    <row r="41" spans="1:13">
      <c r="A41" s="245"/>
      <c r="B41" s="245"/>
    </row>
    <row r="42" spans="1:13">
      <c r="A42" s="245"/>
      <c r="B42" s="245"/>
    </row>
    <row r="43" spans="1:13">
      <c r="A43" s="245"/>
      <c r="B43" s="245"/>
    </row>
    <row r="44" spans="1:13">
      <c r="A44" s="245"/>
      <c r="B44" s="245"/>
    </row>
    <row r="45" spans="1:13">
      <c r="A45" s="245"/>
      <c r="B45" s="245"/>
    </row>
    <row r="46" spans="1:13">
      <c r="A46" s="245"/>
      <c r="B46" s="245"/>
    </row>
    <row r="47" spans="1:13">
      <c r="A47" s="245"/>
      <c r="B47" s="245"/>
    </row>
    <row r="48" spans="1:13">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row r="70" spans="1:2">
      <c r="A70" s="245"/>
      <c r="B70"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44"/>
  <sheetViews>
    <sheetView showGridLines="0" zoomScaleNormal="100" zoomScaleSheetLayoutView="100" workbookViewId="0">
      <selection activeCell="F6" sqref="F6"/>
    </sheetView>
  </sheetViews>
  <sheetFormatPr defaultRowHeight="12.75"/>
  <cols>
    <col min="1" max="1" width="33.85546875" style="247" customWidth="1"/>
    <col min="2" max="2" width="10" style="247" customWidth="1"/>
    <col min="3" max="16384" width="9.140625" style="247"/>
  </cols>
  <sheetData>
    <row r="1" spans="1:10">
      <c r="A1" s="417" t="s">
        <v>711</v>
      </c>
      <c r="B1" s="417"/>
      <c r="C1" s="417"/>
      <c r="D1" s="417"/>
      <c r="E1" s="417"/>
      <c r="F1" s="417"/>
      <c r="G1" s="417"/>
    </row>
    <row r="2" spans="1:10">
      <c r="A2" s="1"/>
      <c r="B2" s="1"/>
    </row>
    <row r="3" spans="1:10" ht="17.25" customHeight="1">
      <c r="A3" s="397"/>
      <c r="B3" s="360" t="s">
        <v>669</v>
      </c>
      <c r="C3" s="360" t="s">
        <v>404</v>
      </c>
      <c r="D3" s="360" t="s">
        <v>405</v>
      </c>
      <c r="E3" s="360" t="s">
        <v>406</v>
      </c>
      <c r="F3" s="360" t="s">
        <v>407</v>
      </c>
      <c r="G3" s="360" t="s">
        <v>408</v>
      </c>
    </row>
    <row r="4" spans="1:10" ht="15.75" customHeight="1" thickBot="1">
      <c r="A4" s="366" t="s">
        <v>697</v>
      </c>
      <c r="B4" s="367" t="s">
        <v>670</v>
      </c>
      <c r="C4" s="367" t="s">
        <v>409</v>
      </c>
      <c r="D4" s="367" t="s">
        <v>410</v>
      </c>
      <c r="E4" s="367" t="s">
        <v>410</v>
      </c>
      <c r="F4" s="367" t="s">
        <v>411</v>
      </c>
      <c r="G4" s="367" t="s">
        <v>411</v>
      </c>
    </row>
    <row r="5" spans="1:10" s="1" customFormat="1" ht="15.75" customHeight="1" thickTop="1">
      <c r="A5" s="306" t="s">
        <v>379</v>
      </c>
      <c r="B5" s="252"/>
      <c r="C5" s="252"/>
      <c r="D5" s="252"/>
      <c r="E5" s="252"/>
      <c r="F5" s="252"/>
      <c r="G5" s="252"/>
      <c r="H5" s="247"/>
      <c r="I5" s="247"/>
      <c r="J5" s="341"/>
    </row>
    <row r="6" spans="1:10" s="1" customFormat="1" ht="15.75" customHeight="1">
      <c r="A6" s="307" t="s">
        <v>277</v>
      </c>
      <c r="B6" s="252">
        <v>87634</v>
      </c>
      <c r="C6" s="252">
        <v>78302</v>
      </c>
      <c r="D6" s="252"/>
      <c r="E6" s="252">
        <v>9332</v>
      </c>
      <c r="F6" s="252">
        <v>0</v>
      </c>
      <c r="G6" s="252">
        <v>0</v>
      </c>
      <c r="H6" s="247"/>
      <c r="I6" s="247"/>
      <c r="J6" s="341"/>
    </row>
    <row r="7" spans="1:10" s="1" customFormat="1" ht="15.75" customHeight="1">
      <c r="A7" s="307" t="s">
        <v>18</v>
      </c>
      <c r="B7" s="252">
        <v>80116.48000000001</v>
      </c>
      <c r="C7" s="252">
        <v>54104.15</v>
      </c>
      <c r="D7" s="252">
        <v>26012.33</v>
      </c>
      <c r="E7" s="252">
        <v>0</v>
      </c>
      <c r="F7" s="252">
        <v>0</v>
      </c>
      <c r="G7" s="252">
        <v>0</v>
      </c>
      <c r="H7" s="247"/>
      <c r="I7" s="247"/>
      <c r="J7" s="341"/>
    </row>
    <row r="8" spans="1:10" s="1" customFormat="1" ht="15.75" customHeight="1">
      <c r="A8" s="307" t="s">
        <v>19</v>
      </c>
      <c r="B8" s="252">
        <v>712422.3600000001</v>
      </c>
      <c r="C8" s="252">
        <v>9050.7800000000007</v>
      </c>
      <c r="D8" s="252">
        <v>54203.82</v>
      </c>
      <c r="E8" s="252">
        <v>79204.990000000005</v>
      </c>
      <c r="F8" s="252">
        <v>253937.57</v>
      </c>
      <c r="G8" s="252">
        <v>316025.2</v>
      </c>
      <c r="H8" s="247"/>
      <c r="I8" s="247"/>
      <c r="J8" s="341"/>
    </row>
    <row r="9" spans="1:10" s="1" customFormat="1" ht="15.75" customHeight="1">
      <c r="A9" s="307" t="s">
        <v>380</v>
      </c>
      <c r="B9" s="252">
        <v>69564.960000000006</v>
      </c>
      <c r="C9" s="252">
        <v>5397.12</v>
      </c>
      <c r="D9" s="252">
        <v>1362.37</v>
      </c>
      <c r="E9" s="252">
        <v>2417.6</v>
      </c>
      <c r="F9" s="252">
        <v>48789.93</v>
      </c>
      <c r="G9" s="252">
        <v>11597.94</v>
      </c>
      <c r="H9" s="247"/>
      <c r="I9" s="247"/>
      <c r="J9" s="341"/>
    </row>
    <row r="10" spans="1:10" s="1" customFormat="1" ht="15.75" customHeight="1">
      <c r="A10" s="307" t="s">
        <v>366</v>
      </c>
      <c r="B10" s="252">
        <v>14418.188797216926</v>
      </c>
      <c r="C10" s="252">
        <v>0</v>
      </c>
      <c r="D10" s="252">
        <v>2285.1712226818331</v>
      </c>
      <c r="E10" s="252">
        <v>2182.3496140007128</v>
      </c>
      <c r="F10" s="252">
        <v>9329.4275325849303</v>
      </c>
      <c r="G10" s="252">
        <v>621.24042794944899</v>
      </c>
      <c r="H10" s="247"/>
      <c r="I10" s="247"/>
      <c r="J10" s="341"/>
    </row>
    <row r="11" spans="1:10" ht="15.75" customHeight="1">
      <c r="A11" s="307" t="s">
        <v>381</v>
      </c>
      <c r="B11" s="252">
        <v>7317.89</v>
      </c>
      <c r="C11" s="252">
        <v>7317.89</v>
      </c>
      <c r="D11" s="252">
        <v>0</v>
      </c>
      <c r="E11" s="252">
        <v>0</v>
      </c>
      <c r="F11" s="252">
        <v>0</v>
      </c>
      <c r="G11" s="252">
        <v>0</v>
      </c>
    </row>
    <row r="12" spans="1:10" ht="15.75" customHeight="1">
      <c r="A12" s="307" t="s">
        <v>382</v>
      </c>
      <c r="B12" s="252">
        <v>8617.2699999999986</v>
      </c>
      <c r="C12" s="252">
        <v>2686.71</v>
      </c>
      <c r="D12" s="252">
        <v>3882.41</v>
      </c>
      <c r="E12" s="252">
        <v>1302.77</v>
      </c>
      <c r="F12" s="252">
        <v>745.38</v>
      </c>
      <c r="G12" s="252">
        <v>0</v>
      </c>
    </row>
    <row r="13" spans="1:10" ht="15.75" customHeight="1">
      <c r="A13" s="393" t="s">
        <v>383</v>
      </c>
      <c r="B13" s="394">
        <v>980091.14879721706</v>
      </c>
      <c r="C13" s="394">
        <v>156858.65</v>
      </c>
      <c r="D13" s="394">
        <v>87746.101222681827</v>
      </c>
      <c r="E13" s="394">
        <v>94439.709614000734</v>
      </c>
      <c r="F13" s="394">
        <v>312802.30753258493</v>
      </c>
      <c r="G13" s="394">
        <v>328244.38042794948</v>
      </c>
    </row>
    <row r="14" spans="1:10" ht="15.75" customHeight="1">
      <c r="A14" s="390" t="s">
        <v>419</v>
      </c>
      <c r="B14" s="391">
        <v>1</v>
      </c>
      <c r="C14" s="391">
        <v>0.16004496132068874</v>
      </c>
      <c r="D14" s="391">
        <v>8.9528511027127625E-2</v>
      </c>
      <c r="E14" s="391">
        <v>9.6358088459321978E-2</v>
      </c>
      <c r="F14" s="391">
        <v>0.31915634368952395</v>
      </c>
      <c r="G14" s="391">
        <v>0.33491209550333767</v>
      </c>
    </row>
    <row r="15" spans="1:10" ht="15.75" customHeight="1">
      <c r="A15" s="306" t="s">
        <v>384</v>
      </c>
      <c r="B15" s="345"/>
      <c r="C15" s="345"/>
      <c r="D15" s="345"/>
      <c r="E15" s="345"/>
      <c r="F15" s="345"/>
      <c r="G15" s="345"/>
    </row>
    <row r="16" spans="1:10" ht="15.75" customHeight="1">
      <c r="A16" s="307" t="s">
        <v>385</v>
      </c>
      <c r="B16" s="365">
        <v>15270</v>
      </c>
      <c r="C16" s="365">
        <v>2893</v>
      </c>
      <c r="D16" s="365">
        <v>4032</v>
      </c>
      <c r="E16" s="365">
        <v>4136</v>
      </c>
      <c r="F16" s="365">
        <v>2538</v>
      </c>
      <c r="G16" s="365">
        <v>1671</v>
      </c>
    </row>
    <row r="17" spans="1:7" ht="15.75" customHeight="1">
      <c r="A17" s="307" t="s">
        <v>386</v>
      </c>
      <c r="B17" s="365">
        <v>46379</v>
      </c>
      <c r="C17" s="365">
        <v>1460</v>
      </c>
      <c r="D17" s="365">
        <v>9098</v>
      </c>
      <c r="E17" s="365">
        <v>18305</v>
      </c>
      <c r="F17" s="365">
        <v>17516</v>
      </c>
      <c r="G17" s="365">
        <v>0</v>
      </c>
    </row>
    <row r="18" spans="1:7" ht="15.75" customHeight="1">
      <c r="A18" s="307" t="s">
        <v>387</v>
      </c>
      <c r="B18" s="365">
        <v>82268.399999999994</v>
      </c>
      <c r="C18" s="365">
        <v>1348</v>
      </c>
      <c r="D18" s="365">
        <v>38757</v>
      </c>
      <c r="E18" s="365">
        <v>17075.400000000001</v>
      </c>
      <c r="F18" s="365">
        <v>21088</v>
      </c>
      <c r="G18" s="252">
        <v>4000</v>
      </c>
    </row>
    <row r="19" spans="1:7" ht="15.75" customHeight="1">
      <c r="A19" s="393" t="s">
        <v>388</v>
      </c>
      <c r="B19" s="394">
        <v>143917.4</v>
      </c>
      <c r="C19" s="394">
        <v>5701</v>
      </c>
      <c r="D19" s="394">
        <v>51887</v>
      </c>
      <c r="E19" s="394">
        <v>39516.400000000001</v>
      </c>
      <c r="F19" s="394">
        <v>41142</v>
      </c>
      <c r="G19" s="394">
        <v>5671</v>
      </c>
    </row>
    <row r="20" spans="1:7" ht="15.75" customHeight="1">
      <c r="A20" s="398" t="s">
        <v>420</v>
      </c>
      <c r="B20" s="391">
        <v>1</v>
      </c>
      <c r="C20" s="391">
        <v>3.9613000234856942E-2</v>
      </c>
      <c r="D20" s="391">
        <v>0.36053319473531348</v>
      </c>
      <c r="E20" s="391">
        <v>0.27457694483085437</v>
      </c>
      <c r="F20" s="391">
        <v>0.28587231286835368</v>
      </c>
      <c r="G20" s="391">
        <v>3.9404547330621598E-2</v>
      </c>
    </row>
    <row r="21" spans="1:7" ht="15.75" customHeight="1">
      <c r="A21" s="393" t="s">
        <v>389</v>
      </c>
      <c r="B21" s="394">
        <v>1124008.548797217</v>
      </c>
      <c r="C21" s="394">
        <v>162559.65</v>
      </c>
      <c r="D21" s="394">
        <v>139633.10122268181</v>
      </c>
      <c r="E21" s="394">
        <v>133956.10961400074</v>
      </c>
      <c r="F21" s="394">
        <v>353944.30753258493</v>
      </c>
      <c r="G21" s="394">
        <v>333915.38042794948</v>
      </c>
    </row>
    <row r="22" spans="1:7" ht="15.75" customHeight="1">
      <c r="A22" s="390" t="s">
        <v>421</v>
      </c>
      <c r="B22" s="391">
        <v>1</v>
      </c>
      <c r="C22" s="391">
        <v>0.14462492315912756</v>
      </c>
      <c r="D22" s="391">
        <v>0.12422779290433413</v>
      </c>
      <c r="E22" s="391">
        <v>0.11917712703995442</v>
      </c>
      <c r="F22" s="391">
        <v>0.31489467576677677</v>
      </c>
      <c r="G22" s="391">
        <v>0.29707548112980708</v>
      </c>
    </row>
    <row r="25" spans="1:7" ht="17.25" customHeight="1">
      <c r="A25" s="397"/>
      <c r="B25" s="360" t="s">
        <v>669</v>
      </c>
      <c r="C25" s="360" t="s">
        <v>404</v>
      </c>
      <c r="D25" s="360" t="s">
        <v>405</v>
      </c>
      <c r="E25" s="360" t="s">
        <v>406</v>
      </c>
      <c r="F25" s="360" t="s">
        <v>407</v>
      </c>
      <c r="G25" s="360" t="s">
        <v>408</v>
      </c>
    </row>
    <row r="26" spans="1:7" ht="15.75" customHeight="1" thickBot="1">
      <c r="A26" s="366" t="s">
        <v>640</v>
      </c>
      <c r="B26" s="367" t="s">
        <v>670</v>
      </c>
      <c r="C26" s="367" t="s">
        <v>409</v>
      </c>
      <c r="D26" s="367" t="s">
        <v>410</v>
      </c>
      <c r="E26" s="367" t="s">
        <v>410</v>
      </c>
      <c r="F26" s="367" t="s">
        <v>411</v>
      </c>
      <c r="G26" s="367" t="s">
        <v>411</v>
      </c>
    </row>
    <row r="27" spans="1:7" ht="15.75" customHeight="1" thickTop="1">
      <c r="A27" s="306" t="s">
        <v>379</v>
      </c>
      <c r="B27" s="252"/>
      <c r="C27" s="252"/>
      <c r="D27" s="252"/>
      <c r="E27" s="252"/>
      <c r="F27" s="252"/>
      <c r="G27" s="252"/>
    </row>
    <row r="28" spans="1:7" ht="15.75" customHeight="1">
      <c r="A28" s="307" t="s">
        <v>277</v>
      </c>
      <c r="B28" s="252">
        <v>48102</v>
      </c>
      <c r="C28" s="252">
        <v>35467</v>
      </c>
      <c r="D28" s="252">
        <v>0</v>
      </c>
      <c r="E28" s="252">
        <v>12635</v>
      </c>
      <c r="F28" s="252">
        <v>0</v>
      </c>
      <c r="G28" s="252">
        <v>0</v>
      </c>
    </row>
    <row r="29" spans="1:7" ht="15.75" customHeight="1">
      <c r="A29" s="307" t="s">
        <v>18</v>
      </c>
      <c r="B29" s="252">
        <v>87490.9</v>
      </c>
      <c r="C29" s="252">
        <v>50150.5</v>
      </c>
      <c r="D29" s="252">
        <v>37340.400000000001</v>
      </c>
      <c r="E29" s="252">
        <v>0</v>
      </c>
      <c r="F29" s="252">
        <v>0</v>
      </c>
      <c r="G29" s="252">
        <v>0</v>
      </c>
    </row>
    <row r="30" spans="1:7" ht="15.75" customHeight="1">
      <c r="A30" s="307" t="s">
        <v>19</v>
      </c>
      <c r="B30" s="252">
        <v>680350</v>
      </c>
      <c r="C30" s="252">
        <v>3984</v>
      </c>
      <c r="D30" s="252">
        <v>42429</v>
      </c>
      <c r="E30" s="252">
        <v>90014</v>
      </c>
      <c r="F30" s="252">
        <v>234035</v>
      </c>
      <c r="G30" s="252">
        <v>309888</v>
      </c>
    </row>
    <row r="31" spans="1:7" ht="15.75" customHeight="1">
      <c r="A31" s="307" t="s">
        <v>380</v>
      </c>
      <c r="B31" s="252">
        <v>78794.2</v>
      </c>
      <c r="C31" s="252">
        <v>3245.7</v>
      </c>
      <c r="D31" s="252">
        <v>1301.7</v>
      </c>
      <c r="E31" s="252">
        <v>10803.5</v>
      </c>
      <c r="F31" s="252">
        <v>52571.8</v>
      </c>
      <c r="G31" s="252">
        <v>10871.5</v>
      </c>
    </row>
    <row r="32" spans="1:7" ht="15.75" customHeight="1">
      <c r="A32" s="307" t="s">
        <v>366</v>
      </c>
      <c r="B32" s="252">
        <v>6456.1800250000006</v>
      </c>
      <c r="C32" s="252">
        <v>0</v>
      </c>
      <c r="D32" s="252">
        <v>1877.0514880000001</v>
      </c>
      <c r="E32" s="252">
        <v>264.39204100000001</v>
      </c>
      <c r="F32" s="252">
        <v>3895.6136959999999</v>
      </c>
      <c r="G32" s="252">
        <v>419.12279999999998</v>
      </c>
    </row>
    <row r="33" spans="1:7" ht="15.75" customHeight="1">
      <c r="A33" s="307" t="s">
        <v>381</v>
      </c>
      <c r="B33" s="252">
        <v>1519</v>
      </c>
      <c r="C33" s="252">
        <v>1519</v>
      </c>
      <c r="D33" s="252">
        <v>0</v>
      </c>
      <c r="E33" s="252">
        <v>0</v>
      </c>
      <c r="F33" s="252">
        <v>0</v>
      </c>
      <c r="G33" s="252">
        <v>0</v>
      </c>
    </row>
    <row r="34" spans="1:7" ht="15.75" customHeight="1">
      <c r="A34" s="307" t="s">
        <v>382</v>
      </c>
      <c r="B34" s="252">
        <v>4581.3500000000004</v>
      </c>
      <c r="C34" s="252">
        <v>1017.33</v>
      </c>
      <c r="D34" s="252">
        <v>2597.09</v>
      </c>
      <c r="E34" s="252">
        <v>174.21</v>
      </c>
      <c r="F34" s="252">
        <v>792.72</v>
      </c>
      <c r="G34" s="252">
        <v>0</v>
      </c>
    </row>
    <row r="35" spans="1:7" ht="15.75" customHeight="1">
      <c r="A35" s="393" t="s">
        <v>383</v>
      </c>
      <c r="B35" s="394">
        <v>907293.63002499996</v>
      </c>
      <c r="C35" s="394">
        <v>95383.53</v>
      </c>
      <c r="D35" s="394">
        <v>85545.241487999985</v>
      </c>
      <c r="E35" s="394">
        <v>113891.10204100001</v>
      </c>
      <c r="F35" s="394">
        <v>291295.13369599998</v>
      </c>
      <c r="G35" s="394">
        <v>321178.62280000001</v>
      </c>
    </row>
    <row r="36" spans="1:7" ht="15.75" customHeight="1">
      <c r="A36" s="390" t="str">
        <f>+CONCATENATE("%"," ","of ",A35)</f>
        <v>% of Credit risk exposure on-balance sheet</v>
      </c>
      <c r="B36" s="391">
        <v>1</v>
      </c>
      <c r="C36" s="391">
        <v>0.10512972519973689</v>
      </c>
      <c r="D36" s="391">
        <v>9.4286170052403917E-2</v>
      </c>
      <c r="E36" s="391">
        <v>0.12552838273300981</v>
      </c>
      <c r="F36" s="391">
        <v>0.32105938370577286</v>
      </c>
      <c r="G36" s="391">
        <v>0.35399633830907656</v>
      </c>
    </row>
    <row r="37" spans="1:7" ht="15.75" customHeight="1">
      <c r="A37" s="306" t="s">
        <v>384</v>
      </c>
      <c r="B37" s="345"/>
      <c r="C37" s="345"/>
      <c r="D37" s="345"/>
      <c r="E37" s="345"/>
      <c r="F37" s="345"/>
      <c r="G37" s="345"/>
    </row>
    <row r="38" spans="1:7" ht="15.75" customHeight="1">
      <c r="A38" s="307" t="s">
        <v>385</v>
      </c>
      <c r="B38" s="365">
        <v>19162</v>
      </c>
      <c r="C38" s="365">
        <v>3402</v>
      </c>
      <c r="D38" s="365">
        <v>2371</v>
      </c>
      <c r="E38" s="365">
        <v>7589</v>
      </c>
      <c r="F38" s="365">
        <v>3954</v>
      </c>
      <c r="G38" s="365">
        <v>1846</v>
      </c>
    </row>
    <row r="39" spans="1:7" ht="15.75" customHeight="1">
      <c r="A39" s="307" t="s">
        <v>386</v>
      </c>
      <c r="B39" s="365">
        <v>42100</v>
      </c>
      <c r="C39" s="365">
        <v>842</v>
      </c>
      <c r="D39" s="365">
        <v>10071</v>
      </c>
      <c r="E39" s="365">
        <v>14984</v>
      </c>
      <c r="F39" s="365">
        <v>15768</v>
      </c>
      <c r="G39" s="365">
        <v>435</v>
      </c>
    </row>
    <row r="40" spans="1:7" ht="15.75" customHeight="1">
      <c r="A40" s="307" t="s">
        <v>387</v>
      </c>
      <c r="B40" s="365">
        <v>126068</v>
      </c>
      <c r="C40" s="365">
        <v>0</v>
      </c>
      <c r="D40" s="365">
        <v>50628</v>
      </c>
      <c r="E40" s="365">
        <v>35542</v>
      </c>
      <c r="F40" s="365">
        <v>34506</v>
      </c>
      <c r="G40" s="252">
        <v>5392</v>
      </c>
    </row>
    <row r="41" spans="1:7" ht="15.75" customHeight="1">
      <c r="A41" s="393" t="s">
        <v>388</v>
      </c>
      <c r="B41" s="394">
        <v>187330</v>
      </c>
      <c r="C41" s="394">
        <v>4244</v>
      </c>
      <c r="D41" s="394">
        <v>63070</v>
      </c>
      <c r="E41" s="394">
        <v>58115</v>
      </c>
      <c r="F41" s="394">
        <v>54228</v>
      </c>
      <c r="G41" s="394">
        <v>7673</v>
      </c>
    </row>
    <row r="42" spans="1:7" ht="15.75" customHeight="1">
      <c r="A42" s="398" t="str">
        <f>+CONCATENATE("%"," ","of ",A41)</f>
        <v>% of Credit risk exposure off-balance sheet</v>
      </c>
      <c r="B42" s="391">
        <v>1</v>
      </c>
      <c r="C42" s="391">
        <v>2.2655207388031815E-2</v>
      </c>
      <c r="D42" s="391">
        <v>0.33667858858698552</v>
      </c>
      <c r="E42" s="391">
        <v>0.31022793999893239</v>
      </c>
      <c r="F42" s="391">
        <v>0.28947846047082687</v>
      </c>
      <c r="G42" s="391">
        <v>4.0959803555223405E-2</v>
      </c>
    </row>
    <row r="43" spans="1:7" ht="15.75" customHeight="1">
      <c r="A43" s="393" t="s">
        <v>389</v>
      </c>
      <c r="B43" s="394">
        <v>1094623.6300249998</v>
      </c>
      <c r="C43" s="394">
        <v>99627.53</v>
      </c>
      <c r="D43" s="394">
        <v>148615.24148799997</v>
      </c>
      <c r="E43" s="394">
        <v>172006.10204100001</v>
      </c>
      <c r="F43" s="394">
        <v>345523.13369599998</v>
      </c>
      <c r="G43" s="394">
        <v>328851.62280000001</v>
      </c>
    </row>
    <row r="44" spans="1:7" ht="15.75" customHeight="1">
      <c r="A44" s="390" t="str">
        <f>+CONCATENATE("%"," ","of ",A43)</f>
        <v>% of Total credit risk exposure</v>
      </c>
      <c r="B44" s="391">
        <v>1</v>
      </c>
      <c r="C44" s="391">
        <v>9.1015329166358877E-2</v>
      </c>
      <c r="D44" s="391">
        <v>0.13576834759597303</v>
      </c>
      <c r="E44" s="391">
        <v>0.15713720892090699</v>
      </c>
      <c r="F44" s="391">
        <v>0.31565473667703359</v>
      </c>
      <c r="G44" s="391">
        <v>0.30042437763972757</v>
      </c>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43"/>
  <sheetViews>
    <sheetView showGridLines="0" zoomScaleNormal="100" zoomScaleSheetLayoutView="100" workbookViewId="0">
      <selection activeCell="E27" sqref="E27"/>
    </sheetView>
  </sheetViews>
  <sheetFormatPr defaultRowHeight="12.75"/>
  <cols>
    <col min="1" max="1" width="40.140625" style="247" customWidth="1"/>
    <col min="2" max="7" width="10.7109375" style="247" customWidth="1"/>
    <col min="8" max="16384" width="9.140625" style="247"/>
  </cols>
  <sheetData>
    <row r="1" spans="1:10">
      <c r="A1" s="247" t="s">
        <v>712</v>
      </c>
      <c r="B1" s="1"/>
    </row>
    <row r="2" spans="1:10">
      <c r="A2" s="1"/>
      <c r="B2" s="1"/>
    </row>
    <row r="3" spans="1:10" ht="27.75" customHeight="1" thickBot="1">
      <c r="A3" s="366" t="s">
        <v>697</v>
      </c>
      <c r="B3" s="367" t="s">
        <v>303</v>
      </c>
      <c r="C3" s="367" t="s">
        <v>415</v>
      </c>
      <c r="D3" s="407" t="s">
        <v>416</v>
      </c>
      <c r="E3" s="407" t="s">
        <v>417</v>
      </c>
      <c r="F3" s="367" t="s">
        <v>12</v>
      </c>
      <c r="G3" s="367" t="s">
        <v>21</v>
      </c>
    </row>
    <row r="4" spans="1:10" ht="15.75" customHeight="1" thickTop="1">
      <c r="A4" s="306" t="s">
        <v>379</v>
      </c>
      <c r="B4" s="306"/>
      <c r="C4" s="306"/>
      <c r="D4" s="306"/>
      <c r="E4" s="306"/>
      <c r="F4" s="306"/>
      <c r="G4" s="561"/>
      <c r="H4" s="306"/>
      <c r="I4" s="306"/>
      <c r="J4" s="306"/>
    </row>
    <row r="5" spans="1:10" s="1" customFormat="1" ht="15.75" customHeight="1">
      <c r="A5" s="307" t="s">
        <v>277</v>
      </c>
      <c r="B5" s="365">
        <v>87633.557692300004</v>
      </c>
      <c r="C5" s="404">
        <v>0</v>
      </c>
      <c r="D5" s="404">
        <v>0</v>
      </c>
      <c r="E5" s="404">
        <v>0</v>
      </c>
      <c r="F5" s="404">
        <v>0</v>
      </c>
      <c r="G5" s="556">
        <v>87633.557692300004</v>
      </c>
      <c r="H5" s="247"/>
      <c r="I5" s="247"/>
      <c r="J5" s="341"/>
    </row>
    <row r="6" spans="1:10" s="1" customFormat="1" ht="15.75" customHeight="1">
      <c r="A6" s="307" t="s">
        <v>18</v>
      </c>
      <c r="B6" s="365">
        <v>34623.412116209998</v>
      </c>
      <c r="C6" s="365">
        <v>20666.979437000002</v>
      </c>
      <c r="D6" s="365">
        <v>16514.105347420002</v>
      </c>
      <c r="E6" s="365">
        <v>8179.0109949999996</v>
      </c>
      <c r="F6" s="365">
        <v>132.97861</v>
      </c>
      <c r="G6" s="556">
        <v>80116.486505630019</v>
      </c>
      <c r="H6" s="247"/>
      <c r="I6" s="247"/>
      <c r="J6" s="341"/>
    </row>
    <row r="7" spans="1:10" s="1" customFormat="1" ht="15.75" customHeight="1">
      <c r="A7" s="307" t="s">
        <v>19</v>
      </c>
      <c r="B7" s="365">
        <v>681452.30199906009</v>
      </c>
      <c r="C7" s="365">
        <v>9560.8890291799999</v>
      </c>
      <c r="D7" s="365">
        <v>11842.513061610001</v>
      </c>
      <c r="E7" s="365">
        <v>9267.6520445999995</v>
      </c>
      <c r="F7" s="365">
        <v>299.01478474999999</v>
      </c>
      <c r="G7" s="556">
        <v>712422.37091920013</v>
      </c>
      <c r="H7" s="247"/>
      <c r="I7" s="247"/>
      <c r="J7" s="341"/>
    </row>
    <row r="8" spans="1:10" s="1" customFormat="1" ht="15.75" customHeight="1">
      <c r="A8" s="307" t="s">
        <v>380</v>
      </c>
      <c r="B8" s="365">
        <v>59260.871211060003</v>
      </c>
      <c r="C8" s="404">
        <v>3448.4445150000001</v>
      </c>
      <c r="D8" s="365">
        <v>3675.1696670000001</v>
      </c>
      <c r="E8" s="404">
        <v>1695.1572550000001</v>
      </c>
      <c r="F8" s="404">
        <v>1485.30476271</v>
      </c>
      <c r="G8" s="556">
        <v>69564.947410770008</v>
      </c>
      <c r="H8" s="247"/>
      <c r="I8" s="247"/>
      <c r="J8" s="341"/>
    </row>
    <row r="9" spans="1:10" s="1" customFormat="1" ht="15.75" customHeight="1">
      <c r="A9" s="307" t="s">
        <v>366</v>
      </c>
      <c r="B9" s="365">
        <v>7725.9834391882296</v>
      </c>
      <c r="C9" s="404">
        <v>305.819536857885</v>
      </c>
      <c r="D9" s="404">
        <v>6018.2615121489998</v>
      </c>
      <c r="E9" s="404">
        <v>368.27360340180701</v>
      </c>
      <c r="F9" s="404">
        <v>0</v>
      </c>
      <c r="G9" s="556">
        <v>14418.338091596923</v>
      </c>
      <c r="H9" s="247"/>
      <c r="I9" s="247"/>
      <c r="J9" s="341"/>
    </row>
    <row r="10" spans="1:10" s="1" customFormat="1" ht="15.75" customHeight="1">
      <c r="A10" s="307" t="s">
        <v>418</v>
      </c>
      <c r="B10" s="365">
        <v>7317.8872380000003</v>
      </c>
      <c r="C10" s="404">
        <v>0</v>
      </c>
      <c r="D10" s="404">
        <v>0</v>
      </c>
      <c r="E10" s="404">
        <v>0</v>
      </c>
      <c r="F10" s="404">
        <v>0</v>
      </c>
      <c r="G10" s="556">
        <v>7317.8872380000003</v>
      </c>
      <c r="H10" s="247"/>
      <c r="I10" s="247"/>
      <c r="J10" s="341"/>
    </row>
    <row r="11" spans="1:10" ht="15.75" customHeight="1">
      <c r="A11" s="307" t="s">
        <v>382</v>
      </c>
      <c r="B11" s="365">
        <v>7672.8007564099998</v>
      </c>
      <c r="C11" s="404">
        <v>41.233088000000002</v>
      </c>
      <c r="D11" s="404">
        <v>767.5243471</v>
      </c>
      <c r="E11" s="404">
        <v>133.64631900000001</v>
      </c>
      <c r="F11" s="404">
        <v>2.0579269999999998</v>
      </c>
      <c r="G11" s="556">
        <v>8617.2624375099986</v>
      </c>
    </row>
    <row r="12" spans="1:10" ht="15.75" customHeight="1">
      <c r="A12" s="393" t="s">
        <v>383</v>
      </c>
      <c r="B12" s="394">
        <v>885686.81445222837</v>
      </c>
      <c r="C12" s="394">
        <v>34023.365606037885</v>
      </c>
      <c r="D12" s="394">
        <v>38817.573935279004</v>
      </c>
      <c r="E12" s="394">
        <v>19643.740217001807</v>
      </c>
      <c r="F12" s="394">
        <v>1919.3560844599999</v>
      </c>
      <c r="G12" s="562">
        <v>980090.85029500711</v>
      </c>
    </row>
    <row r="13" spans="1:10" ht="15.75" customHeight="1">
      <c r="A13" s="390" t="str">
        <f>+CONCATENATE("%"," ","of ",A12)</f>
        <v>% of Credit risk exposure on-balance sheet</v>
      </c>
      <c r="B13" s="391">
        <v>0.90367828062636935</v>
      </c>
      <c r="C13" s="391">
        <v>3.4714501819700552E-2</v>
      </c>
      <c r="D13" s="391">
        <v>3.9606097662879848E-2</v>
      </c>
      <c r="E13" s="391">
        <v>2.0042774821425021E-2</v>
      </c>
      <c r="F13" s="391">
        <v>1.958345069625203E-3</v>
      </c>
      <c r="G13" s="559">
        <v>1</v>
      </c>
    </row>
    <row r="14" spans="1:10" ht="15.75" customHeight="1">
      <c r="A14" s="306" t="s">
        <v>384</v>
      </c>
      <c r="G14" s="560">
        <v>0</v>
      </c>
    </row>
    <row r="15" spans="1:10" ht="15.75" customHeight="1">
      <c r="A15" s="307" t="s">
        <v>385</v>
      </c>
      <c r="B15" s="365">
        <v>15215.631531999999</v>
      </c>
      <c r="C15" s="405">
        <v>3.3690229999999999</v>
      </c>
      <c r="D15" s="404">
        <v>50.581896999999998</v>
      </c>
      <c r="E15" s="404">
        <v>0.42</v>
      </c>
      <c r="F15" s="404">
        <v>0</v>
      </c>
      <c r="G15" s="556">
        <v>15270.002451999999</v>
      </c>
    </row>
    <row r="16" spans="1:10" ht="15.75" customHeight="1">
      <c r="A16" s="307" t="s">
        <v>386</v>
      </c>
      <c r="B16" s="365">
        <v>45559.077304999999</v>
      </c>
      <c r="C16" s="405">
        <v>411.86076800000001</v>
      </c>
      <c r="D16" s="406">
        <v>252.746533</v>
      </c>
      <c r="E16" s="406">
        <v>106.57589299999999</v>
      </c>
      <c r="F16" s="406">
        <v>48.432783000000001</v>
      </c>
      <c r="G16" s="556">
        <v>46378.693281999993</v>
      </c>
    </row>
    <row r="17" spans="1:10" ht="15.75" customHeight="1">
      <c r="A17" s="307" t="s">
        <v>387</v>
      </c>
      <c r="B17" s="365">
        <v>79557.129570999998</v>
      </c>
      <c r="C17" s="405">
        <v>1582.0413430000001</v>
      </c>
      <c r="D17" s="365">
        <v>0.37630599999999997</v>
      </c>
      <c r="E17" s="404">
        <v>1128.9509989100002</v>
      </c>
      <c r="F17" s="404">
        <v>0</v>
      </c>
      <c r="G17" s="556">
        <v>82268.498218910012</v>
      </c>
    </row>
    <row r="18" spans="1:10" ht="15.75" customHeight="1">
      <c r="A18" s="393" t="s">
        <v>388</v>
      </c>
      <c r="B18" s="394">
        <v>140331.83840800001</v>
      </c>
      <c r="C18" s="394">
        <v>1997.2711340000001</v>
      </c>
      <c r="D18" s="394">
        <v>303.70473600000003</v>
      </c>
      <c r="E18" s="394">
        <v>1235.9468919100002</v>
      </c>
      <c r="F18" s="394">
        <v>48.432783000000001</v>
      </c>
      <c r="G18" s="562">
        <v>143917.19395291002</v>
      </c>
    </row>
    <row r="19" spans="1:10" ht="15.75" customHeight="1">
      <c r="A19" s="390" t="str">
        <f>+CONCATENATE("%"," ","of ",A18)</f>
        <v>% of Credit risk exposure off-balance sheet</v>
      </c>
      <c r="B19" s="391">
        <v>0.97508737179740212</v>
      </c>
      <c r="C19" s="391">
        <v>1.3877918816660024E-2</v>
      </c>
      <c r="D19" s="391">
        <v>2.1102741629285297E-3</v>
      </c>
      <c r="E19" s="391">
        <v>8.587902931976317E-3</v>
      </c>
      <c r="F19" s="391">
        <v>3.3653229103290671E-4</v>
      </c>
      <c r="G19" s="559">
        <v>0.99999999999999989</v>
      </c>
    </row>
    <row r="20" spans="1:10" ht="15.75" customHeight="1">
      <c r="A20" s="393" t="s">
        <v>389</v>
      </c>
      <c r="B20" s="394">
        <v>1026018.6528602284</v>
      </c>
      <c r="C20" s="394">
        <v>36020.636740037888</v>
      </c>
      <c r="D20" s="394">
        <v>39121.278671279004</v>
      </c>
      <c r="E20" s="394">
        <v>20879.687108911807</v>
      </c>
      <c r="F20" s="394">
        <v>1967.7888674599999</v>
      </c>
      <c r="G20" s="562">
        <v>1124008.0442479174</v>
      </c>
    </row>
    <row r="21" spans="1:10" ht="15.75" customHeight="1">
      <c r="A21" s="390" t="str">
        <f>+CONCATENATE("%"," ","of ",A20)</f>
        <v>% of Total credit risk exposure</v>
      </c>
      <c r="B21" s="391">
        <v>0.91282145008734838</v>
      </c>
      <c r="C21" s="391">
        <v>3.2046600488646486E-2</v>
      </c>
      <c r="D21" s="391">
        <v>3.4805158976825082E-2</v>
      </c>
      <c r="E21" s="391">
        <v>1.8576101137143169E-2</v>
      </c>
      <c r="F21" s="391">
        <v>1.7506893100366224E-3</v>
      </c>
      <c r="G21" s="559">
        <v>0.99999999999999978</v>
      </c>
    </row>
    <row r="23" spans="1:10">
      <c r="A23" s="311"/>
      <c r="B23" s="311"/>
      <c r="C23" s="311"/>
      <c r="D23" s="311"/>
      <c r="E23" s="311"/>
      <c r="F23" s="311"/>
      <c r="G23" s="311"/>
    </row>
    <row r="24" spans="1:10" ht="27.75" customHeight="1" thickBot="1">
      <c r="A24" s="366" t="s">
        <v>640</v>
      </c>
      <c r="B24" s="367" t="s">
        <v>303</v>
      </c>
      <c r="C24" s="367" t="s">
        <v>415</v>
      </c>
      <c r="D24" s="588" t="s">
        <v>416</v>
      </c>
      <c r="E24" s="588" t="s">
        <v>417</v>
      </c>
      <c r="F24" s="367" t="s">
        <v>12</v>
      </c>
      <c r="G24" s="367" t="s">
        <v>21</v>
      </c>
    </row>
    <row r="25" spans="1:10" ht="15.75" customHeight="1" thickTop="1">
      <c r="A25" s="306" t="s">
        <v>379</v>
      </c>
      <c r="B25" s="306"/>
      <c r="C25" s="306"/>
      <c r="D25" s="306"/>
      <c r="E25" s="306"/>
      <c r="F25" s="306"/>
      <c r="G25" s="561"/>
    </row>
    <row r="26" spans="1:10" ht="15.75" customHeight="1">
      <c r="A26" s="307" t="s">
        <v>277</v>
      </c>
      <c r="B26" s="365">
        <v>48101.720908050003</v>
      </c>
      <c r="C26" s="252">
        <v>0</v>
      </c>
      <c r="D26" s="252">
        <v>0</v>
      </c>
      <c r="E26" s="252">
        <v>0</v>
      </c>
      <c r="F26" s="252">
        <v>0</v>
      </c>
      <c r="G26" s="556">
        <v>48102</v>
      </c>
    </row>
    <row r="27" spans="1:10" ht="15.75" customHeight="1">
      <c r="A27" s="307" t="s">
        <v>18</v>
      </c>
      <c r="B27" s="365">
        <v>31339.917441939997</v>
      </c>
      <c r="C27" s="365">
        <v>15130.765715</v>
      </c>
      <c r="D27" s="365">
        <v>30151.249166000001</v>
      </c>
      <c r="E27" s="365">
        <v>10589.953469</v>
      </c>
      <c r="F27" s="365">
        <v>278.68581</v>
      </c>
      <c r="G27" s="556">
        <v>87491</v>
      </c>
      <c r="J27" s="247" t="s">
        <v>713</v>
      </c>
    </row>
    <row r="28" spans="1:10" ht="15.75" customHeight="1">
      <c r="A28" s="307" t="s">
        <v>19</v>
      </c>
      <c r="B28" s="365">
        <v>642649.91237021994</v>
      </c>
      <c r="C28" s="365">
        <v>13896.917399</v>
      </c>
      <c r="D28" s="365">
        <v>12967.278072000001</v>
      </c>
      <c r="E28" s="365">
        <v>10373.53047</v>
      </c>
      <c r="F28" s="365">
        <v>462.772246</v>
      </c>
      <c r="G28" s="556">
        <v>680350</v>
      </c>
    </row>
    <row r="29" spans="1:10" ht="15.75" customHeight="1">
      <c r="A29" s="307" t="s">
        <v>380</v>
      </c>
      <c r="B29" s="365">
        <v>52003.839484210002</v>
      </c>
      <c r="C29" s="404">
        <v>6857.0507440000001</v>
      </c>
      <c r="D29" s="365">
        <v>14076.230147999999</v>
      </c>
      <c r="E29" s="404">
        <v>5856.9785185000001</v>
      </c>
      <c r="F29" s="252">
        <v>0</v>
      </c>
      <c r="G29" s="556">
        <v>78794</v>
      </c>
    </row>
    <row r="30" spans="1:10" ht="15.75" customHeight="1">
      <c r="A30" s="307" t="s">
        <v>366</v>
      </c>
      <c r="B30" s="365">
        <v>3470.0594804000002</v>
      </c>
      <c r="C30" s="404">
        <v>463.27060898000002</v>
      </c>
      <c r="D30" s="404">
        <v>2523.0152543599997</v>
      </c>
      <c r="E30" s="252">
        <v>0</v>
      </c>
      <c r="F30" s="252">
        <v>0</v>
      </c>
      <c r="G30" s="556">
        <v>6456</v>
      </c>
    </row>
    <row r="31" spans="1:10" ht="15.75" customHeight="1">
      <c r="A31" s="307" t="s">
        <v>418</v>
      </c>
      <c r="B31" s="365">
        <v>1519.3175140000001</v>
      </c>
      <c r="C31" s="252">
        <v>0</v>
      </c>
      <c r="D31" s="252">
        <v>0</v>
      </c>
      <c r="E31" s="252">
        <v>0</v>
      </c>
      <c r="F31" s="252">
        <v>0</v>
      </c>
      <c r="G31" s="556">
        <v>1519</v>
      </c>
    </row>
    <row r="32" spans="1:10" ht="15.75" customHeight="1">
      <c r="A32" s="307" t="s">
        <v>382</v>
      </c>
      <c r="B32" s="365">
        <v>4427.7517226400005</v>
      </c>
      <c r="C32" s="404">
        <v>6.9871590000000001</v>
      </c>
      <c r="D32" s="404">
        <v>70.437741000000003</v>
      </c>
      <c r="E32" s="404">
        <v>71.547207</v>
      </c>
      <c r="F32" s="404">
        <v>3.8092519999999999</v>
      </c>
      <c r="G32" s="556">
        <v>4581</v>
      </c>
    </row>
    <row r="33" spans="1:7" ht="15.75" customHeight="1">
      <c r="A33" s="393" t="s">
        <v>383</v>
      </c>
      <c r="B33" s="394">
        <v>783512.51892146003</v>
      </c>
      <c r="C33" s="394">
        <v>36354.991625979994</v>
      </c>
      <c r="D33" s="394">
        <v>59788.210381359997</v>
      </c>
      <c r="E33" s="394">
        <v>26892.009664499998</v>
      </c>
      <c r="F33" s="394">
        <v>745.26730799999996</v>
      </c>
      <c r="G33" s="562">
        <v>907293</v>
      </c>
    </row>
    <row r="34" spans="1:7" ht="15.75" customHeight="1">
      <c r="A34" s="390" t="str">
        <f>+CONCATENATE("%"," ","of ",A33)</f>
        <v>% of Credit risk exposure on-balance sheet</v>
      </c>
      <c r="B34" s="391">
        <v>0.86357165647862377</v>
      </c>
      <c r="C34" s="391">
        <v>4.006973670686316E-2</v>
      </c>
      <c r="D34" s="391">
        <v>6.5897356621686706E-2</v>
      </c>
      <c r="E34" s="391">
        <v>2.9639829321398928E-2</v>
      </c>
      <c r="F34" s="391">
        <v>8.2141855828271571E-4</v>
      </c>
      <c r="G34" s="559">
        <v>1</v>
      </c>
    </row>
    <row r="35" spans="1:7" ht="15.75" customHeight="1">
      <c r="A35" s="306" t="s">
        <v>384</v>
      </c>
      <c r="G35" s="560"/>
    </row>
    <row r="36" spans="1:7" ht="15.75" customHeight="1">
      <c r="A36" s="307" t="s">
        <v>385</v>
      </c>
      <c r="B36" s="365">
        <v>19015.356285469999</v>
      </c>
      <c r="C36" s="405">
        <v>115.925342</v>
      </c>
      <c r="D36" s="404">
        <v>23.770795</v>
      </c>
      <c r="E36" s="404">
        <v>5.9847859999999997</v>
      </c>
      <c r="F36" s="404">
        <v>0.68812099999999998</v>
      </c>
      <c r="G36" s="556">
        <v>19161.725329469999</v>
      </c>
    </row>
    <row r="37" spans="1:7" ht="15.75" customHeight="1">
      <c r="A37" s="307" t="s">
        <v>386</v>
      </c>
      <c r="B37" s="365">
        <v>41311.357519999998</v>
      </c>
      <c r="C37" s="405">
        <v>432.491761</v>
      </c>
      <c r="D37" s="406">
        <v>205.888936</v>
      </c>
      <c r="E37" s="406">
        <v>101.109172</v>
      </c>
      <c r="F37" s="406">
        <v>48.804473000000002</v>
      </c>
      <c r="G37" s="556">
        <v>42099.651861999992</v>
      </c>
    </row>
    <row r="38" spans="1:7" ht="15.75" customHeight="1">
      <c r="A38" s="307" t="s">
        <v>387</v>
      </c>
      <c r="B38" s="365">
        <v>113411.27734719</v>
      </c>
      <c r="C38" s="405">
        <v>204.86917099999999</v>
      </c>
      <c r="D38" s="365">
        <v>8807.3481549999997</v>
      </c>
      <c r="E38" s="404">
        <v>3644.7795955000001</v>
      </c>
      <c r="F38" s="252">
        <v>0</v>
      </c>
      <c r="G38" s="556">
        <v>126068.27426869</v>
      </c>
    </row>
    <row r="39" spans="1:7" ht="15.75" customHeight="1">
      <c r="A39" s="393" t="s">
        <v>388</v>
      </c>
      <c r="B39" s="394">
        <v>173737.99115265999</v>
      </c>
      <c r="C39" s="394">
        <v>753.28627400000005</v>
      </c>
      <c r="D39" s="394">
        <v>9037.0078859999994</v>
      </c>
      <c r="E39" s="394">
        <v>3751.8735535000001</v>
      </c>
      <c r="F39" s="394">
        <v>49.492594000000004</v>
      </c>
      <c r="G39" s="562">
        <v>187329.65146015998</v>
      </c>
    </row>
    <row r="40" spans="1:7" ht="15.75" customHeight="1">
      <c r="A40" s="390" t="str">
        <f>+CONCATENATE("%"," ","of ",A39)</f>
        <v>% of Credit risk exposure off-balance sheet</v>
      </c>
      <c r="B40" s="391">
        <v>0.92744522716207278</v>
      </c>
      <c r="C40" s="391">
        <v>4.021180139547764E-3</v>
      </c>
      <c r="D40" s="391">
        <v>4.8241203757974908E-2</v>
      </c>
      <c r="E40" s="391">
        <v>2.0028188406136675E-2</v>
      </c>
      <c r="F40" s="391">
        <v>2.6420053426793336E-4</v>
      </c>
      <c r="G40" s="559">
        <v>1</v>
      </c>
    </row>
    <row r="41" spans="1:7" ht="15.75" customHeight="1">
      <c r="A41" s="393" t="s">
        <v>389</v>
      </c>
      <c r="B41" s="394">
        <v>957250.51007412001</v>
      </c>
      <c r="C41" s="394">
        <v>37108.277899979992</v>
      </c>
      <c r="D41" s="394">
        <v>68825.218267360004</v>
      </c>
      <c r="E41" s="394">
        <v>30643.883217999999</v>
      </c>
      <c r="F41" s="394">
        <v>794.75990200000001</v>
      </c>
      <c r="G41" s="562">
        <v>1094622.65146016</v>
      </c>
    </row>
    <row r="42" spans="1:7" ht="15.75" customHeight="1">
      <c r="A42" s="390" t="str">
        <f>+CONCATENATE("%"," ","of ",A41)</f>
        <v>% of Total credit risk exposure</v>
      </c>
      <c r="B42" s="391">
        <v>0.87450274192408317</v>
      </c>
      <c r="C42" s="391">
        <v>3.3900520741535732E-2</v>
      </c>
      <c r="D42" s="391">
        <v>6.2875748254936387E-2</v>
      </c>
      <c r="E42" s="391">
        <v>2.799492882512793E-2</v>
      </c>
      <c r="F42" s="391">
        <v>7.2605833703499433E-4</v>
      </c>
      <c r="G42" s="559">
        <v>1</v>
      </c>
    </row>
    <row r="43" spans="1:7" ht="15.75" customHeight="1"/>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40"/>
  <sheetViews>
    <sheetView showGridLines="0" zoomScaleNormal="100" zoomScaleSheetLayoutView="100" workbookViewId="0">
      <selection activeCell="D19" sqref="D19"/>
    </sheetView>
  </sheetViews>
  <sheetFormatPr defaultRowHeight="12.75"/>
  <cols>
    <col min="1" max="1" width="46.7109375" style="247" bestFit="1" customWidth="1"/>
    <col min="2" max="3" width="10" style="247" customWidth="1"/>
    <col min="4" max="16384" width="9.140625" style="247"/>
  </cols>
  <sheetData>
    <row r="1" spans="1:5">
      <c r="A1" s="645" t="s">
        <v>779</v>
      </c>
      <c r="B1" s="645"/>
      <c r="C1" s="645"/>
    </row>
    <row r="2" spans="1:5">
      <c r="A2" s="1"/>
      <c r="B2" s="1"/>
      <c r="C2" s="1"/>
    </row>
    <row r="3" spans="1:5" ht="23.25" customHeight="1" thickBot="1">
      <c r="A3" s="375" t="s">
        <v>319</v>
      </c>
      <c r="B3" s="375">
        <v>2016</v>
      </c>
      <c r="C3" s="376" t="s">
        <v>639</v>
      </c>
    </row>
    <row r="4" spans="1:5" ht="15.75" customHeight="1" thickTop="1">
      <c r="A4" s="306" t="s">
        <v>780</v>
      </c>
      <c r="B4" s="369">
        <v>47534</v>
      </c>
      <c r="C4" s="369">
        <v>42147</v>
      </c>
    </row>
    <row r="5" spans="1:5" s="1" customFormat="1" ht="15.75" customHeight="1">
      <c r="A5" s="309" t="s">
        <v>781</v>
      </c>
      <c r="B5" s="369">
        <v>7148</v>
      </c>
      <c r="C5" s="369">
        <v>8020</v>
      </c>
      <c r="D5" s="247"/>
      <c r="E5" s="341"/>
    </row>
    <row r="6" spans="1:5" s="1" customFormat="1" ht="15.75" customHeight="1">
      <c r="A6" s="309" t="s">
        <v>782</v>
      </c>
      <c r="B6" s="369">
        <v>328</v>
      </c>
      <c r="C6" s="369">
        <v>340</v>
      </c>
      <c r="D6" s="247"/>
      <c r="E6" s="341"/>
    </row>
    <row r="7" spans="1:5" s="1" customFormat="1" ht="15.75" customHeight="1">
      <c r="A7" s="309" t="s">
        <v>783</v>
      </c>
      <c r="B7" s="369">
        <v>6604</v>
      </c>
      <c r="C7" s="369">
        <v>18541</v>
      </c>
      <c r="D7" s="247"/>
      <c r="E7" s="341"/>
    </row>
    <row r="8" spans="1:5" s="1" customFormat="1" ht="15.75" customHeight="1">
      <c r="A8" s="307" t="s">
        <v>784</v>
      </c>
      <c r="B8" s="369">
        <v>3674</v>
      </c>
      <c r="C8" s="369">
        <v>9756</v>
      </c>
      <c r="D8" s="247"/>
      <c r="E8" s="341"/>
    </row>
    <row r="9" spans="1:5" s="1" customFormat="1" ht="15.75" customHeight="1">
      <c r="A9" s="307" t="s">
        <v>785</v>
      </c>
      <c r="B9" s="369">
        <v>2930</v>
      </c>
      <c r="C9" s="369">
        <v>8785</v>
      </c>
      <c r="D9" s="247"/>
      <c r="E9" s="341"/>
    </row>
    <row r="10" spans="1:5" s="1" customFormat="1" ht="15.75" customHeight="1">
      <c r="A10" s="371" t="s">
        <v>786</v>
      </c>
      <c r="B10" s="372">
        <v>7951</v>
      </c>
      <c r="C10" s="372">
        <v>9747</v>
      </c>
      <c r="D10" s="247"/>
      <c r="E10" s="341"/>
    </row>
    <row r="11" spans="1:5" s="1" customFormat="1" ht="15.75" customHeight="1">
      <c r="A11" s="373" t="s">
        <v>787</v>
      </c>
      <c r="B11" s="374">
        <v>69565</v>
      </c>
      <c r="C11" s="374">
        <v>78794</v>
      </c>
      <c r="D11" s="247"/>
      <c r="E11" s="341"/>
    </row>
    <row r="12" spans="1:5">
      <c r="A12" s="311"/>
      <c r="B12" s="311"/>
      <c r="C12" s="260"/>
    </row>
    <row r="13" spans="1:5">
      <c r="A13" s="311"/>
      <c r="B13" s="311"/>
      <c r="C13" s="260"/>
    </row>
    <row r="14" spans="1:5">
      <c r="A14" s="311"/>
      <c r="B14" s="311"/>
      <c r="C14" s="262"/>
    </row>
    <row r="15" spans="1:5">
      <c r="B15" s="365"/>
      <c r="C15" s="365"/>
    </row>
    <row r="16" spans="1:5">
      <c r="A16" s="251"/>
      <c r="B16" s="365"/>
      <c r="C16" s="365"/>
    </row>
    <row r="17" spans="1:3">
      <c r="A17" s="311"/>
      <c r="B17" s="345"/>
      <c r="C17" s="345"/>
    </row>
    <row r="18" spans="1:3">
      <c r="A18" s="311"/>
      <c r="B18" s="635"/>
      <c r="C18" s="260"/>
    </row>
    <row r="19" spans="1:3">
      <c r="A19" s="311"/>
      <c r="B19" s="311"/>
      <c r="C19" s="260"/>
    </row>
    <row r="20" spans="1:3">
      <c r="A20" s="311"/>
      <c r="B20" s="311"/>
      <c r="C20" s="260"/>
    </row>
    <row r="21" spans="1:3">
      <c r="A21" s="311"/>
      <c r="B21" s="311"/>
      <c r="C21" s="260"/>
    </row>
    <row r="22" spans="1:3">
      <c r="A22" s="311"/>
      <c r="B22" s="311"/>
      <c r="C22" s="260"/>
    </row>
    <row r="23" spans="1:3">
      <c r="C23" s="260"/>
    </row>
    <row r="24" spans="1:3">
      <c r="A24" s="251"/>
      <c r="B24" s="251"/>
      <c r="C24" s="259"/>
    </row>
    <row r="25" spans="1:3">
      <c r="A25" s="311"/>
      <c r="B25" s="311"/>
      <c r="C25" s="260"/>
    </row>
    <row r="26" spans="1:3">
      <c r="A26" s="345"/>
      <c r="B26" s="345"/>
      <c r="C26" s="259"/>
    </row>
    <row r="27" spans="1:3">
      <c r="A27" s="251"/>
      <c r="B27" s="251"/>
      <c r="C27" s="259"/>
    </row>
    <row r="28" spans="1:3">
      <c r="A28" s="311"/>
      <c r="B28" s="311"/>
      <c r="C28" s="260"/>
    </row>
    <row r="29" spans="1:3">
      <c r="A29" s="311"/>
      <c r="B29" s="311"/>
      <c r="C29" s="260"/>
    </row>
    <row r="30" spans="1:3">
      <c r="A30" s="311"/>
      <c r="B30" s="311"/>
      <c r="C30" s="260"/>
    </row>
    <row r="31" spans="1:3">
      <c r="A31" s="311"/>
      <c r="B31" s="311"/>
      <c r="C31" s="260"/>
    </row>
    <row r="32" spans="1:3">
      <c r="A32" s="311"/>
      <c r="B32" s="311"/>
      <c r="C32" s="260"/>
    </row>
    <row r="33" spans="1:3">
      <c r="C33" s="259"/>
    </row>
    <row r="34" spans="1:3">
      <c r="A34" s="251"/>
      <c r="B34" s="251"/>
      <c r="C34" s="257"/>
    </row>
    <row r="35" spans="1:3">
      <c r="A35" s="311"/>
      <c r="B35" s="311"/>
      <c r="C35" s="260"/>
    </row>
    <row r="36" spans="1:3">
      <c r="A36" s="311"/>
      <c r="B36" s="311"/>
      <c r="C36" s="260"/>
    </row>
    <row r="37" spans="1:3">
      <c r="A37" s="311"/>
      <c r="B37" s="311"/>
      <c r="C37" s="260"/>
    </row>
    <row r="38" spans="1:3">
      <c r="A38" s="311"/>
      <c r="B38" s="311"/>
      <c r="C38" s="260"/>
    </row>
    <row r="40" spans="1:3">
      <c r="A40" s="311"/>
      <c r="B40" s="311"/>
    </row>
  </sheetData>
  <mergeCells count="1">
    <mergeCell ref="A1:C1"/>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38"/>
  <sheetViews>
    <sheetView showGridLines="0" tabSelected="1" zoomScaleNormal="100" zoomScaleSheetLayoutView="100" workbookViewId="0">
      <selection activeCell="C16" sqref="C16"/>
    </sheetView>
  </sheetViews>
  <sheetFormatPr defaultRowHeight="12.75"/>
  <cols>
    <col min="1" max="1" width="46.7109375" style="247" bestFit="1" customWidth="1"/>
    <col min="2" max="3" width="10" style="247" customWidth="1"/>
    <col min="4" max="16384" width="9.140625" style="247"/>
  </cols>
  <sheetData>
    <row r="1" spans="1:5">
      <c r="A1" s="645" t="s">
        <v>804</v>
      </c>
      <c r="B1" s="645"/>
      <c r="C1" s="645"/>
    </row>
    <row r="2" spans="1:5">
      <c r="A2" s="1"/>
      <c r="B2" s="1"/>
      <c r="C2" s="1"/>
    </row>
    <row r="3" spans="1:5" ht="23.25" customHeight="1" thickBot="1">
      <c r="A3" s="375" t="s">
        <v>319</v>
      </c>
      <c r="B3" s="375">
        <v>2016</v>
      </c>
      <c r="C3" s="376" t="s">
        <v>639</v>
      </c>
    </row>
    <row r="4" spans="1:5" ht="15.75" customHeight="1" thickTop="1">
      <c r="A4" s="306" t="s">
        <v>798</v>
      </c>
      <c r="B4" s="369">
        <v>87634</v>
      </c>
      <c r="C4" s="369">
        <v>48102</v>
      </c>
    </row>
    <row r="5" spans="1:5" s="1" customFormat="1" ht="15.75" customHeight="1">
      <c r="A5" s="309" t="s">
        <v>786</v>
      </c>
      <c r="B5" s="369">
        <v>80116</v>
      </c>
      <c r="C5" s="369">
        <v>87491</v>
      </c>
      <c r="D5" s="247"/>
      <c r="E5" s="341"/>
    </row>
    <row r="6" spans="1:5" s="1" customFormat="1" ht="15.75" customHeight="1">
      <c r="A6" s="307" t="s">
        <v>799</v>
      </c>
      <c r="B6" s="369">
        <v>1721</v>
      </c>
      <c r="C6" s="369">
        <v>792</v>
      </c>
      <c r="D6" s="247"/>
      <c r="E6" s="341"/>
    </row>
    <row r="7" spans="1:5" s="1" customFormat="1" ht="15.75" customHeight="1">
      <c r="A7" s="307" t="s">
        <v>800</v>
      </c>
      <c r="B7" s="369">
        <v>34586</v>
      </c>
      <c r="C7" s="369">
        <v>38389</v>
      </c>
      <c r="D7" s="247"/>
      <c r="E7" s="341"/>
    </row>
    <row r="8" spans="1:5" s="1" customFormat="1" ht="15.75" customHeight="1">
      <c r="A8" s="307" t="s">
        <v>801</v>
      </c>
      <c r="B8" s="369">
        <v>43809</v>
      </c>
      <c r="C8" s="369">
        <v>48310</v>
      </c>
      <c r="D8" s="247"/>
      <c r="E8" s="341"/>
    </row>
    <row r="9" spans="1:5" s="1" customFormat="1" ht="15.75" customHeight="1">
      <c r="A9" s="636" t="s">
        <v>787</v>
      </c>
      <c r="B9" s="637">
        <v>167750</v>
      </c>
      <c r="C9" s="637">
        <v>135593</v>
      </c>
      <c r="D9" s="247"/>
      <c r="E9" s="341"/>
    </row>
    <row r="10" spans="1:5">
      <c r="A10" s="311"/>
      <c r="B10" s="311"/>
      <c r="C10" s="260"/>
    </row>
    <row r="11" spans="1:5">
      <c r="A11" s="311"/>
      <c r="B11" s="311"/>
      <c r="C11" s="260"/>
    </row>
    <row r="12" spans="1:5">
      <c r="A12" s="311"/>
      <c r="B12" s="311"/>
      <c r="C12" s="262"/>
    </row>
    <row r="13" spans="1:5">
      <c r="B13" s="365"/>
      <c r="C13" s="365"/>
    </row>
    <row r="14" spans="1:5">
      <c r="A14" s="251"/>
      <c r="B14" s="365"/>
      <c r="C14" s="365"/>
    </row>
    <row r="15" spans="1:5">
      <c r="A15" s="311"/>
      <c r="B15" s="345"/>
      <c r="C15" s="345"/>
    </row>
    <row r="16" spans="1:5">
      <c r="A16" s="311"/>
      <c r="B16" s="635"/>
      <c r="C16" s="260"/>
    </row>
    <row r="17" spans="1:3">
      <c r="A17" s="311"/>
      <c r="B17" s="311"/>
      <c r="C17" s="260"/>
    </row>
    <row r="18" spans="1:3">
      <c r="A18" s="311"/>
      <c r="B18" s="311"/>
      <c r="C18" s="260"/>
    </row>
    <row r="19" spans="1:3">
      <c r="A19" s="311"/>
      <c r="B19" s="311"/>
      <c r="C19" s="260"/>
    </row>
    <row r="20" spans="1:3">
      <c r="A20" s="311"/>
      <c r="B20" s="311"/>
      <c r="C20" s="260"/>
    </row>
    <row r="21" spans="1:3">
      <c r="C21" s="260"/>
    </row>
    <row r="22" spans="1:3">
      <c r="A22" s="251"/>
      <c r="B22" s="251"/>
      <c r="C22" s="259"/>
    </row>
    <row r="23" spans="1:3">
      <c r="A23" s="311"/>
      <c r="B23" s="311"/>
      <c r="C23" s="260"/>
    </row>
    <row r="24" spans="1:3">
      <c r="A24" s="345"/>
      <c r="B24" s="345"/>
      <c r="C24" s="259"/>
    </row>
    <row r="25" spans="1:3">
      <c r="A25" s="251"/>
      <c r="B25" s="251"/>
      <c r="C25" s="259"/>
    </row>
    <row r="26" spans="1:3">
      <c r="A26" s="311"/>
      <c r="B26" s="311"/>
      <c r="C26" s="260"/>
    </row>
    <row r="27" spans="1:3">
      <c r="A27" s="311"/>
      <c r="B27" s="311"/>
      <c r="C27" s="260"/>
    </row>
    <row r="28" spans="1:3">
      <c r="A28" s="311"/>
      <c r="B28" s="311"/>
      <c r="C28" s="260"/>
    </row>
    <row r="29" spans="1:3">
      <c r="A29" s="311"/>
      <c r="B29" s="311"/>
      <c r="C29" s="260"/>
    </row>
    <row r="30" spans="1:3">
      <c r="A30" s="311"/>
      <c r="B30" s="311"/>
      <c r="C30" s="260"/>
    </row>
    <row r="31" spans="1:3">
      <c r="C31" s="259"/>
    </row>
    <row r="32" spans="1:3">
      <c r="A32" s="251"/>
      <c r="B32" s="251"/>
      <c r="C32" s="257"/>
    </row>
    <row r="33" spans="1:3">
      <c r="A33" s="311"/>
      <c r="B33" s="311"/>
      <c r="C33" s="260"/>
    </row>
    <row r="34" spans="1:3">
      <c r="A34" s="311"/>
      <c r="B34" s="311"/>
      <c r="C34" s="260"/>
    </row>
    <row r="35" spans="1:3">
      <c r="A35" s="311"/>
      <c r="B35" s="311"/>
      <c r="C35" s="260"/>
    </row>
    <row r="36" spans="1:3">
      <c r="A36" s="311"/>
      <c r="B36" s="311"/>
      <c r="C36" s="260"/>
    </row>
    <row r="38" spans="1:3">
      <c r="A38" s="311"/>
      <c r="B38" s="311"/>
    </row>
  </sheetData>
  <mergeCells count="1">
    <mergeCell ref="A1:C1"/>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49"/>
  <sheetViews>
    <sheetView showGridLines="0" zoomScaleNormal="100" zoomScaleSheetLayoutView="100" workbookViewId="0">
      <selection activeCell="K32" sqref="K32"/>
    </sheetView>
  </sheetViews>
  <sheetFormatPr defaultRowHeight="15"/>
  <cols>
    <col min="1" max="1" width="36.42578125" style="250" customWidth="1"/>
    <col min="2" max="2" width="10" style="250" customWidth="1"/>
    <col min="3" max="3" width="8.5703125" style="250" customWidth="1"/>
    <col min="4" max="4" width="9.140625" style="250"/>
    <col min="5" max="5" width="9.42578125" style="250" customWidth="1"/>
    <col min="6" max="8" width="10.42578125" style="250" customWidth="1"/>
    <col min="9" max="16384" width="9.140625" style="250"/>
  </cols>
  <sheetData>
    <row r="1" spans="1:10" s="247" customFormat="1">
      <c r="A1" s="417" t="s">
        <v>789</v>
      </c>
      <c r="B1" s="418"/>
      <c r="C1" s="418"/>
      <c r="D1" s="418"/>
      <c r="E1" s="418"/>
      <c r="F1" s="418"/>
      <c r="G1" s="418"/>
    </row>
    <row r="2" spans="1:10" s="247" customFormat="1">
      <c r="A2"/>
      <c r="B2"/>
      <c r="C2"/>
    </row>
    <row r="3" spans="1:10" ht="40.5" customHeight="1" thickBot="1">
      <c r="A3" s="413" t="s">
        <v>697</v>
      </c>
      <c r="B3" s="414" t="s">
        <v>368</v>
      </c>
      <c r="C3" s="414" t="s">
        <v>164</v>
      </c>
      <c r="D3" s="415" t="s">
        <v>165</v>
      </c>
      <c r="E3" s="415" t="s">
        <v>172</v>
      </c>
      <c r="F3" s="414" t="s">
        <v>367</v>
      </c>
      <c r="G3" s="415" t="s">
        <v>714</v>
      </c>
      <c r="H3" s="415" t="s">
        <v>645</v>
      </c>
    </row>
    <row r="4" spans="1:10" customFormat="1" ht="15.75" customHeight="1" thickTop="1">
      <c r="A4" s="430" t="s">
        <v>23</v>
      </c>
      <c r="B4" s="345">
        <v>480.97687500000001</v>
      </c>
      <c r="C4" s="365">
        <v>297973.64061323099</v>
      </c>
      <c r="D4" s="365">
        <v>5.1375190000000002</v>
      </c>
      <c r="E4" s="365">
        <v>7418.6205358083998</v>
      </c>
      <c r="F4" s="564">
        <v>305878.37554303935</v>
      </c>
      <c r="G4" s="605">
        <v>9.347076305272306E-2</v>
      </c>
      <c r="H4" s="408">
        <v>9.3053916932868019E-2</v>
      </c>
      <c r="I4" s="250"/>
      <c r="J4" s="279"/>
    </row>
    <row r="5" spans="1:10" customFormat="1" ht="15.75" customHeight="1">
      <c r="A5" s="430" t="s">
        <v>295</v>
      </c>
      <c r="B5" s="345">
        <v>580.65661455150007</v>
      </c>
      <c r="C5" s="365">
        <v>106770.470215179</v>
      </c>
      <c r="D5" s="365">
        <v>34.239859209999999</v>
      </c>
      <c r="E5" s="365">
        <v>1443.8952992700001</v>
      </c>
      <c r="F5" s="556">
        <v>108829.26198821051</v>
      </c>
      <c r="G5" s="606">
        <v>5.2793750918573412E-2</v>
      </c>
      <c r="H5" s="408">
        <v>0.11225444340505142</v>
      </c>
      <c r="I5" s="250"/>
      <c r="J5" s="279"/>
    </row>
    <row r="6" spans="1:10" customFormat="1" ht="15.75" customHeight="1">
      <c r="A6" s="430" t="s">
        <v>148</v>
      </c>
      <c r="B6" s="345">
        <v>564.36853951770001</v>
      </c>
      <c r="C6" s="365">
        <v>8100.0386863758004</v>
      </c>
      <c r="D6" s="365">
        <v>57091.778009662899</v>
      </c>
      <c r="E6" s="365">
        <v>8041.2511510701006</v>
      </c>
      <c r="F6" s="556">
        <v>73797.436386626505</v>
      </c>
      <c r="G6" s="606">
        <v>3.5012273466799582E-2</v>
      </c>
      <c r="H6" s="408">
        <v>3.7692814765985516E-2</v>
      </c>
      <c r="I6" s="250"/>
      <c r="J6" s="279"/>
    </row>
    <row r="7" spans="1:10" customFormat="1" ht="15.75" customHeight="1">
      <c r="A7" s="430" t="s">
        <v>294</v>
      </c>
      <c r="B7" s="345">
        <v>26.806293478499999</v>
      </c>
      <c r="C7" s="365">
        <v>2598.1115845958002</v>
      </c>
      <c r="D7" s="409">
        <v>0</v>
      </c>
      <c r="E7" s="365">
        <v>18362.5805594958</v>
      </c>
      <c r="F7" s="556">
        <v>20987.498437570099</v>
      </c>
      <c r="G7" s="606">
        <v>0.26737534689251585</v>
      </c>
      <c r="H7" s="408">
        <v>0.31579118239075388</v>
      </c>
      <c r="I7" s="250"/>
      <c r="J7" s="279"/>
    </row>
    <row r="8" spans="1:10">
      <c r="A8" s="430" t="s">
        <v>296</v>
      </c>
      <c r="B8" s="345">
        <v>409.95254264149997</v>
      </c>
      <c r="C8" s="365">
        <v>26570.4377602852</v>
      </c>
      <c r="D8" s="409">
        <v>7.5331619999999999</v>
      </c>
      <c r="E8" s="365">
        <v>19988.415356568101</v>
      </c>
      <c r="F8" s="556">
        <v>46976.338821494799</v>
      </c>
      <c r="G8" s="606">
        <v>0.1089296302757109</v>
      </c>
      <c r="H8" s="408">
        <v>0.15894871002626298</v>
      </c>
    </row>
    <row r="9" spans="1:10">
      <c r="A9" s="430" t="s">
        <v>353</v>
      </c>
      <c r="B9" s="345">
        <v>14825.8092060489</v>
      </c>
      <c r="C9" s="365">
        <v>7620.0740811247997</v>
      </c>
      <c r="D9" s="409">
        <v>0</v>
      </c>
      <c r="E9" s="365">
        <v>806.72143843000003</v>
      </c>
      <c r="F9" s="556">
        <v>23252.604725603698</v>
      </c>
      <c r="G9" s="606">
        <v>0.3344799586249263</v>
      </c>
      <c r="H9" s="408">
        <v>0.34575612671846978</v>
      </c>
    </row>
    <row r="10" spans="1:10">
      <c r="A10" s="430" t="s">
        <v>293</v>
      </c>
      <c r="B10" s="345">
        <v>3286.6195978669002</v>
      </c>
      <c r="C10" s="365">
        <v>15331.750990194099</v>
      </c>
      <c r="D10" s="365">
        <v>0</v>
      </c>
      <c r="E10" s="365">
        <v>6875.1233638273998</v>
      </c>
      <c r="F10" s="556">
        <v>25493.493951888398</v>
      </c>
      <c r="G10" s="606">
        <v>0.10964642364095978</v>
      </c>
      <c r="H10" s="408">
        <v>0.17358772914328469</v>
      </c>
    </row>
    <row r="11" spans="1:10">
      <c r="A11" s="430" t="s">
        <v>149</v>
      </c>
      <c r="B11" s="345">
        <v>72.903686193599995</v>
      </c>
      <c r="C11" s="365">
        <v>891.95397012260003</v>
      </c>
      <c r="D11" s="365">
        <v>277.5</v>
      </c>
      <c r="E11" s="365">
        <v>3621.8972903492995</v>
      </c>
      <c r="F11" s="556">
        <v>4864.2549466655</v>
      </c>
      <c r="G11" s="606">
        <v>0.2538341852024083</v>
      </c>
      <c r="H11" s="408">
        <v>0.16180636560573236</v>
      </c>
    </row>
    <row r="12" spans="1:10">
      <c r="A12" s="430" t="s">
        <v>150</v>
      </c>
      <c r="B12" s="345">
        <v>20.4211409302</v>
      </c>
      <c r="C12" s="365">
        <v>7221.1003861108002</v>
      </c>
      <c r="D12" s="365">
        <v>70.916658209999994</v>
      </c>
      <c r="E12" s="365">
        <v>3650.3067468012996</v>
      </c>
      <c r="F12" s="556">
        <v>10962.744932052299</v>
      </c>
      <c r="G12" s="606">
        <v>0.36660821977973779</v>
      </c>
      <c r="H12" s="408">
        <v>0.62127466774063633</v>
      </c>
    </row>
    <row r="13" spans="1:10">
      <c r="A13" s="430" t="s">
        <v>179</v>
      </c>
      <c r="B13" s="345">
        <v>6.8656499999999996</v>
      </c>
      <c r="C13" s="365">
        <v>3811.4181371998998</v>
      </c>
      <c r="D13" s="409">
        <v>0</v>
      </c>
      <c r="E13" s="365">
        <v>178.916133</v>
      </c>
      <c r="F13" s="556">
        <v>3997.1999201999001</v>
      </c>
      <c r="G13" s="606">
        <v>0.54113191135347261</v>
      </c>
      <c r="H13" s="408">
        <v>0.5234956670328329</v>
      </c>
    </row>
    <row r="14" spans="1:10">
      <c r="A14" s="431" t="s">
        <v>291</v>
      </c>
      <c r="B14" s="387">
        <v>5.0265831737999997</v>
      </c>
      <c r="C14" s="387">
        <v>5128.2826171797997</v>
      </c>
      <c r="D14" s="410">
        <v>0</v>
      </c>
      <c r="E14" s="387">
        <v>327.19181835000001</v>
      </c>
      <c r="F14" s="557">
        <v>5460.5010187035996</v>
      </c>
      <c r="G14" s="411">
        <v>0.11341110266218546</v>
      </c>
      <c r="H14" s="411">
        <v>0.37315506164264634</v>
      </c>
    </row>
    <row r="15" spans="1:10">
      <c r="A15" s="601" t="s">
        <v>21</v>
      </c>
      <c r="B15" s="363">
        <v>20280.406729402599</v>
      </c>
      <c r="C15" s="602">
        <v>482017.27904159878</v>
      </c>
      <c r="D15" s="602">
        <v>57487.105208082903</v>
      </c>
      <c r="E15" s="602">
        <v>70714.919692970405</v>
      </c>
      <c r="F15" s="603">
        <v>630499.71067205467</v>
      </c>
      <c r="G15" s="604">
        <v>0.11499124020306128</v>
      </c>
      <c r="H15" s="604">
        <v>0.14342029837583592</v>
      </c>
    </row>
    <row r="16" spans="1:10">
      <c r="A16" s="245"/>
      <c r="B16" s="245"/>
      <c r="C16" s="245"/>
      <c r="D16" s="245"/>
      <c r="E16" s="245"/>
      <c r="F16" s="412"/>
      <c r="G16" s="245"/>
    </row>
    <row r="17" spans="1:7">
      <c r="A17" s="245"/>
      <c r="B17" s="245"/>
      <c r="C17" s="245"/>
      <c r="D17" s="245"/>
      <c r="E17" s="245"/>
      <c r="F17" s="245"/>
      <c r="G17" s="245"/>
    </row>
    <row r="18" spans="1:7">
      <c r="A18" s="245"/>
      <c r="B18" s="245"/>
      <c r="C18" s="245"/>
    </row>
    <row r="19" spans="1:7">
      <c r="A19" s="245"/>
      <c r="B19" s="245"/>
      <c r="C19" s="245"/>
    </row>
    <row r="20" spans="1:7">
      <c r="A20" s="245"/>
      <c r="B20" s="245"/>
      <c r="C20" s="245"/>
    </row>
    <row r="21" spans="1:7">
      <c r="A21" s="245"/>
      <c r="B21" s="245"/>
      <c r="C21" s="245"/>
    </row>
    <row r="22" spans="1:7">
      <c r="A22" s="245"/>
      <c r="B22" s="245"/>
      <c r="C22" s="245"/>
    </row>
    <row r="23" spans="1:7">
      <c r="A23" s="245"/>
      <c r="B23" s="245"/>
      <c r="C23" s="245"/>
    </row>
    <row r="24" spans="1:7">
      <c r="A24" s="245"/>
      <c r="B24" s="245"/>
      <c r="C24" s="245"/>
    </row>
    <row r="25" spans="1:7">
      <c r="A25" s="245"/>
      <c r="B25" s="245"/>
      <c r="C25" s="245"/>
    </row>
    <row r="26" spans="1:7">
      <c r="A26" s="245"/>
      <c r="B26" s="245"/>
      <c r="C26" s="245"/>
    </row>
    <row r="27" spans="1:7">
      <c r="A27" s="245"/>
      <c r="B27" s="245"/>
      <c r="C27" s="245"/>
    </row>
    <row r="28" spans="1:7">
      <c r="A28" s="245"/>
      <c r="B28" s="245"/>
      <c r="C28" s="245"/>
    </row>
    <row r="29" spans="1:7">
      <c r="A29" s="245"/>
      <c r="B29" s="245"/>
      <c r="C29" s="245"/>
    </row>
    <row r="30" spans="1:7">
      <c r="A30" s="245"/>
      <c r="B30" s="245"/>
      <c r="C30" s="245"/>
    </row>
    <row r="31" spans="1:7">
      <c r="A31" s="245"/>
      <c r="B31" s="245"/>
      <c r="C31" s="245"/>
    </row>
    <row r="32" spans="1:7">
      <c r="A32" s="245"/>
      <c r="B32" s="245"/>
      <c r="C32" s="245"/>
    </row>
    <row r="33" spans="1:3">
      <c r="A33" s="245"/>
      <c r="B33" s="245"/>
      <c r="C33" s="245"/>
    </row>
    <row r="34" spans="1:3">
      <c r="A34" s="245"/>
      <c r="B34" s="245"/>
      <c r="C34" s="245"/>
    </row>
    <row r="35" spans="1:3">
      <c r="A35" s="245"/>
      <c r="B35" s="245"/>
      <c r="C35" s="245"/>
    </row>
    <row r="36" spans="1:3">
      <c r="A36" s="245"/>
      <c r="B36" s="245"/>
      <c r="C36" s="245"/>
    </row>
    <row r="37" spans="1:3">
      <c r="A37" s="245"/>
      <c r="B37" s="245"/>
      <c r="C37" s="245"/>
    </row>
    <row r="38" spans="1:3">
      <c r="A38" s="245"/>
      <c r="B38" s="245"/>
      <c r="C38" s="245"/>
    </row>
    <row r="39" spans="1:3">
      <c r="A39" s="245"/>
      <c r="B39" s="245"/>
      <c r="C39" s="245"/>
    </row>
    <row r="40" spans="1:3">
      <c r="A40" s="245"/>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60"/>
  <sheetViews>
    <sheetView showGridLines="0" zoomScaleNormal="100" zoomScaleSheetLayoutView="100" workbookViewId="0">
      <selection activeCell="E9" sqref="E9"/>
    </sheetView>
  </sheetViews>
  <sheetFormatPr defaultRowHeight="15"/>
  <cols>
    <col min="1" max="1" width="82.5703125" style="250" customWidth="1"/>
    <col min="2" max="2" width="9" style="247" customWidth="1"/>
    <col min="3" max="3" width="40.28515625" style="250" customWidth="1"/>
    <col min="4" max="16384" width="9.140625" style="250"/>
  </cols>
  <sheetData>
    <row r="1" spans="1:8" ht="27.75" customHeight="1">
      <c r="A1" s="529" t="s">
        <v>637</v>
      </c>
      <c r="B1" s="255" t="e">
        <f>+#REF!+4</f>
        <v>#REF!</v>
      </c>
      <c r="C1" s="245"/>
    </row>
    <row r="2" spans="1:8" ht="15.75" thickBot="1">
      <c r="A2" s="248"/>
      <c r="B2" s="249"/>
      <c r="C2" s="245"/>
    </row>
    <row r="3" spans="1:8" ht="11.25" customHeight="1" thickTop="1">
      <c r="A3" s="263"/>
      <c r="B3" s="264"/>
      <c r="C3" s="245"/>
    </row>
    <row r="4" spans="1:8" s="527" customFormat="1" ht="15.75" customHeight="1" thickBot="1">
      <c r="A4" s="532" t="s">
        <v>567</v>
      </c>
      <c r="B4" s="540"/>
      <c r="C4" s="526"/>
      <c r="D4" s="526"/>
      <c r="E4" s="526"/>
      <c r="F4" s="526"/>
      <c r="G4" s="526"/>
      <c r="H4" s="526"/>
    </row>
    <row r="5" spans="1:8" s="527" customFormat="1" ht="15.75" customHeight="1">
      <c r="A5" s="528" t="s">
        <v>691</v>
      </c>
      <c r="B5" s="531" t="s">
        <v>566</v>
      </c>
      <c r="C5" s="526"/>
      <c r="D5" s="526"/>
      <c r="E5" s="526"/>
      <c r="F5" s="526"/>
      <c r="G5" s="526"/>
      <c r="H5" s="526"/>
    </row>
    <row r="6" spans="1:8" ht="9.75" customHeight="1">
      <c r="A6" s="525"/>
      <c r="B6" s="277"/>
      <c r="C6"/>
      <c r="D6"/>
      <c r="E6"/>
      <c r="F6"/>
      <c r="G6"/>
      <c r="H6"/>
    </row>
    <row r="7" spans="1:8" s="527" customFormat="1" ht="15.75" customHeight="1" thickBot="1">
      <c r="A7" s="532" t="s">
        <v>568</v>
      </c>
      <c r="B7" s="540"/>
      <c r="C7" s="526"/>
      <c r="D7" s="526"/>
      <c r="E7" s="526"/>
      <c r="F7" s="526"/>
      <c r="G7" s="526"/>
      <c r="H7" s="526"/>
    </row>
    <row r="8" spans="1:8" s="368" customFormat="1" ht="15.75" customHeight="1">
      <c r="A8" s="530" t="s">
        <v>276</v>
      </c>
      <c r="B8" s="541" t="s">
        <v>578</v>
      </c>
      <c r="C8" s="494"/>
      <c r="D8" s="494"/>
      <c r="E8" s="494"/>
      <c r="F8" s="494"/>
      <c r="G8" s="494"/>
      <c r="H8" s="494"/>
    </row>
    <row r="9" spans="1:8" s="534" customFormat="1" ht="15.75" customHeight="1">
      <c r="A9" s="271" t="s">
        <v>569</v>
      </c>
      <c r="B9" s="541" t="s">
        <v>570</v>
      </c>
      <c r="C9" s="533"/>
      <c r="D9" s="533"/>
      <c r="E9" s="533"/>
      <c r="F9" s="533"/>
      <c r="G9" s="533"/>
      <c r="H9" s="533"/>
    </row>
    <row r="10" spans="1:8" s="536" customFormat="1" ht="15.75" customHeight="1">
      <c r="A10" s="535" t="s">
        <v>689</v>
      </c>
      <c r="B10" s="541" t="s">
        <v>571</v>
      </c>
      <c r="C10" s="533"/>
      <c r="D10" s="533"/>
      <c r="E10" s="533"/>
      <c r="F10" s="533"/>
      <c r="G10" s="533"/>
      <c r="H10" s="533"/>
    </row>
    <row r="11" spans="1:8" s="536" customFormat="1" ht="15.75" customHeight="1">
      <c r="A11" s="417" t="s">
        <v>690</v>
      </c>
      <c r="B11" s="541" t="s">
        <v>572</v>
      </c>
      <c r="C11" s="533"/>
      <c r="D11" s="533"/>
      <c r="E11" s="533"/>
      <c r="F11" s="533"/>
      <c r="G11" s="533"/>
      <c r="H11" s="533"/>
    </row>
    <row r="12" spans="1:8" s="536" customFormat="1" ht="15.75" customHeight="1">
      <c r="A12" s="102" t="s">
        <v>574</v>
      </c>
      <c r="B12" s="541" t="s">
        <v>573</v>
      </c>
      <c r="C12" s="533"/>
      <c r="D12" s="533"/>
      <c r="E12" s="533"/>
      <c r="F12" s="533"/>
      <c r="G12" s="533"/>
      <c r="H12" s="533"/>
    </row>
    <row r="13" spans="1:8" s="536" customFormat="1" ht="15.75" customHeight="1">
      <c r="A13" s="102" t="s">
        <v>576</v>
      </c>
      <c r="B13" s="541" t="s">
        <v>575</v>
      </c>
      <c r="C13" s="533"/>
      <c r="D13" s="533"/>
      <c r="E13" s="533"/>
      <c r="F13" s="533"/>
      <c r="G13" s="533"/>
      <c r="H13" s="533"/>
    </row>
    <row r="14" spans="1:8" s="536" customFormat="1" ht="15.75" customHeight="1">
      <c r="A14" s="102" t="s">
        <v>628</v>
      </c>
      <c r="B14" s="541" t="s">
        <v>668</v>
      </c>
      <c r="C14" s="533"/>
      <c r="D14" s="533"/>
      <c r="E14" s="533"/>
      <c r="F14" s="533"/>
      <c r="G14" s="533"/>
      <c r="H14" s="533"/>
    </row>
    <row r="15" spans="1:8" s="536" customFormat="1" ht="9.75" customHeight="1">
      <c r="A15" s="102"/>
      <c r="B15" s="417"/>
      <c r="C15" s="533"/>
      <c r="D15" s="533"/>
      <c r="E15" s="533"/>
      <c r="F15" s="533"/>
      <c r="G15" s="533"/>
      <c r="H15" s="533"/>
    </row>
    <row r="16" spans="1:8" s="527" customFormat="1" ht="15.75" customHeight="1" thickBot="1">
      <c r="A16" s="532" t="s">
        <v>577</v>
      </c>
      <c r="B16" s="540"/>
      <c r="C16" s="526"/>
      <c r="D16" s="526"/>
      <c r="E16" s="526"/>
      <c r="F16" s="526"/>
      <c r="G16" s="526"/>
      <c r="H16" s="526"/>
    </row>
    <row r="17" spans="1:8" s="536" customFormat="1" ht="15.75" customHeight="1">
      <c r="A17" s="542" t="s">
        <v>579</v>
      </c>
      <c r="B17" s="544" t="s">
        <v>580</v>
      </c>
      <c r="C17" s="542"/>
      <c r="D17" s="542"/>
      <c r="E17" s="542"/>
      <c r="F17" s="533"/>
      <c r="G17" s="533"/>
      <c r="H17" s="533"/>
    </row>
    <row r="18" spans="1:8" s="536" customFormat="1" ht="15.75" customHeight="1">
      <c r="A18" s="417" t="s">
        <v>612</v>
      </c>
      <c r="B18" s="544" t="s">
        <v>581</v>
      </c>
      <c r="C18" s="417"/>
      <c r="D18" s="417"/>
      <c r="E18" s="533"/>
      <c r="F18" s="533"/>
      <c r="G18" s="533"/>
      <c r="H18" s="533"/>
    </row>
    <row r="19" spans="1:8" s="536" customFormat="1" ht="15.75" customHeight="1">
      <c r="A19" s="417" t="s">
        <v>613</v>
      </c>
      <c r="B19" s="544" t="s">
        <v>582</v>
      </c>
      <c r="C19" s="417"/>
      <c r="D19" s="417"/>
      <c r="E19" s="417"/>
      <c r="F19" s="417"/>
      <c r="G19" s="417"/>
      <c r="H19" s="417"/>
    </row>
    <row r="20" spans="1:8" s="536" customFormat="1" ht="15.75" customHeight="1">
      <c r="A20" s="417" t="s">
        <v>614</v>
      </c>
      <c r="B20" s="544" t="s">
        <v>583</v>
      </c>
      <c r="C20" s="533"/>
      <c r="D20" s="533"/>
      <c r="E20" s="533"/>
      <c r="F20" s="533"/>
      <c r="G20" s="533"/>
      <c r="H20" s="533"/>
    </row>
    <row r="21" spans="1:8" s="536" customFormat="1" ht="15.75" customHeight="1">
      <c r="A21" s="417" t="s">
        <v>636</v>
      </c>
      <c r="B21" s="544" t="s">
        <v>584</v>
      </c>
      <c r="C21" s="533"/>
      <c r="D21" s="533"/>
      <c r="E21" s="533"/>
      <c r="F21" s="533"/>
      <c r="G21" s="533"/>
      <c r="H21" s="533"/>
    </row>
    <row r="22" spans="1:8" s="536" customFormat="1" ht="15.75" customHeight="1">
      <c r="A22" s="102" t="s">
        <v>675</v>
      </c>
      <c r="B22" s="544" t="s">
        <v>585</v>
      </c>
      <c r="C22" s="533"/>
      <c r="D22" s="533"/>
      <c r="E22" s="533"/>
      <c r="F22" s="533"/>
      <c r="G22" s="533"/>
      <c r="H22" s="533"/>
    </row>
    <row r="23" spans="1:8" s="536" customFormat="1" ht="15.75" customHeight="1">
      <c r="A23" s="417" t="s">
        <v>615</v>
      </c>
      <c r="B23" s="544" t="s">
        <v>586</v>
      </c>
      <c r="C23" s="533"/>
      <c r="D23" s="533"/>
      <c r="E23" s="533"/>
      <c r="F23" s="533"/>
      <c r="G23" s="533"/>
      <c r="H23" s="533"/>
    </row>
    <row r="24" spans="1:8" s="536" customFormat="1" ht="15.75" customHeight="1">
      <c r="A24" s="417" t="s">
        <v>616</v>
      </c>
      <c r="B24" s="544" t="s">
        <v>587</v>
      </c>
      <c r="C24" s="533"/>
      <c r="D24" s="533"/>
      <c r="E24" s="533"/>
      <c r="F24" s="533"/>
      <c r="G24" s="533"/>
      <c r="H24" s="533"/>
    </row>
    <row r="25" spans="1:8" s="536" customFormat="1" ht="15.75" customHeight="1">
      <c r="A25" s="417" t="s">
        <v>617</v>
      </c>
      <c r="B25" s="544" t="s">
        <v>588</v>
      </c>
      <c r="C25" s="533"/>
      <c r="D25" s="533"/>
      <c r="E25" s="533"/>
      <c r="F25" s="533"/>
      <c r="G25" s="533"/>
      <c r="H25" s="533"/>
    </row>
    <row r="26" spans="1:8" s="536" customFormat="1" ht="15.75" customHeight="1">
      <c r="A26" s="417" t="s">
        <v>618</v>
      </c>
      <c r="B26" s="544" t="s">
        <v>589</v>
      </c>
      <c r="C26" s="533"/>
      <c r="D26" s="533"/>
      <c r="E26" s="533"/>
      <c r="F26" s="533"/>
      <c r="G26" s="533"/>
      <c r="H26" s="533"/>
    </row>
    <row r="27" spans="1:8" s="536" customFormat="1" ht="15.75" customHeight="1">
      <c r="A27" s="417" t="s">
        <v>619</v>
      </c>
      <c r="B27" s="544" t="s">
        <v>590</v>
      </c>
      <c r="C27" s="533"/>
      <c r="D27" s="533"/>
      <c r="E27" s="533"/>
      <c r="F27" s="533"/>
      <c r="G27" s="533"/>
      <c r="H27" s="533"/>
    </row>
    <row r="28" spans="1:8" s="536" customFormat="1" ht="15.75" customHeight="1">
      <c r="A28" s="102" t="s">
        <v>620</v>
      </c>
      <c r="B28" s="544" t="s">
        <v>591</v>
      </c>
      <c r="C28" s="533"/>
      <c r="D28" s="533"/>
      <c r="E28" s="533"/>
      <c r="F28" s="533"/>
      <c r="G28" s="533"/>
      <c r="H28" s="533"/>
    </row>
    <row r="29" spans="1:8" s="536" customFormat="1" ht="15.75" customHeight="1">
      <c r="A29" s="417" t="s">
        <v>621</v>
      </c>
      <c r="B29" s="544" t="s">
        <v>592</v>
      </c>
      <c r="C29" s="533"/>
      <c r="D29" s="533"/>
      <c r="E29" s="533"/>
      <c r="F29" s="533"/>
      <c r="G29" s="533"/>
      <c r="H29" s="533"/>
    </row>
    <row r="30" spans="1:8" s="536" customFormat="1" ht="15.75" customHeight="1">
      <c r="A30" s="417" t="s">
        <v>622</v>
      </c>
      <c r="B30" s="544" t="s">
        <v>593</v>
      </c>
      <c r="C30" s="417"/>
      <c r="D30" s="417"/>
      <c r="E30" s="417"/>
      <c r="F30" s="417"/>
    </row>
    <row r="31" spans="1:8" s="536" customFormat="1" ht="15.75" customHeight="1">
      <c r="A31" s="417" t="s">
        <v>623</v>
      </c>
      <c r="B31" s="544" t="s">
        <v>672</v>
      </c>
    </row>
    <row r="32" spans="1:8" s="536" customFormat="1" ht="9.75" customHeight="1">
      <c r="A32" s="102"/>
      <c r="B32" s="543"/>
      <c r="C32" s="533"/>
      <c r="D32" s="533"/>
      <c r="E32" s="533"/>
      <c r="F32" s="533"/>
      <c r="G32" s="533"/>
      <c r="H32" s="533"/>
    </row>
    <row r="33" spans="1:8" s="527" customFormat="1" ht="15.75" customHeight="1" thickBot="1">
      <c r="A33" s="532" t="s">
        <v>634</v>
      </c>
      <c r="B33" s="540"/>
      <c r="C33" s="526"/>
      <c r="D33" s="526"/>
      <c r="E33" s="526"/>
      <c r="F33" s="526"/>
      <c r="G33" s="526"/>
      <c r="H33" s="526"/>
    </row>
    <row r="34" spans="1:8" s="536" customFormat="1" ht="15.75" customHeight="1">
      <c r="A34" s="102" t="s">
        <v>624</v>
      </c>
      <c r="B34" s="544" t="s">
        <v>594</v>
      </c>
    </row>
    <row r="35" spans="1:8" s="536" customFormat="1">
      <c r="A35" s="102" t="s">
        <v>676</v>
      </c>
      <c r="B35" s="544" t="s">
        <v>595</v>
      </c>
    </row>
    <row r="36" spans="1:8" s="536" customFormat="1">
      <c r="A36" s="537" t="s">
        <v>625</v>
      </c>
      <c r="B36" s="544" t="s">
        <v>596</v>
      </c>
    </row>
    <row r="37" spans="1:8" s="536" customFormat="1">
      <c r="A37" s="102" t="s">
        <v>626</v>
      </c>
      <c r="B37" s="544" t="s">
        <v>597</v>
      </c>
    </row>
    <row r="38" spans="1:8" s="536" customFormat="1">
      <c r="A38" s="102" t="s">
        <v>627</v>
      </c>
      <c r="B38" s="544" t="s">
        <v>598</v>
      </c>
    </row>
    <row r="39" spans="1:8" s="536" customFormat="1">
      <c r="A39" s="102" t="s">
        <v>677</v>
      </c>
      <c r="B39" s="544" t="s">
        <v>599</v>
      </c>
    </row>
    <row r="40" spans="1:8" s="536" customFormat="1">
      <c r="A40" s="102" t="s">
        <v>678</v>
      </c>
      <c r="B40" s="544" t="s">
        <v>600</v>
      </c>
    </row>
    <row r="41" spans="1:8" s="536" customFormat="1">
      <c r="A41" s="537" t="s">
        <v>679</v>
      </c>
      <c r="B41" s="544" t="s">
        <v>601</v>
      </c>
    </row>
    <row r="42" spans="1:8" s="536" customFormat="1">
      <c r="A42" s="102" t="s">
        <v>680</v>
      </c>
      <c r="B42" s="544" t="s">
        <v>602</v>
      </c>
    </row>
    <row r="43" spans="1:8" s="536" customFormat="1">
      <c r="A43" s="537" t="s">
        <v>366</v>
      </c>
      <c r="B43" s="544" t="s">
        <v>603</v>
      </c>
    </row>
    <row r="44" spans="1:8" s="536" customFormat="1">
      <c r="A44" s="494" t="s">
        <v>681</v>
      </c>
      <c r="B44" s="544" t="s">
        <v>604</v>
      </c>
    </row>
    <row r="45" spans="1:8" s="536" customFormat="1">
      <c r="A45" s="494" t="s">
        <v>682</v>
      </c>
      <c r="B45" s="544" t="s">
        <v>683</v>
      </c>
    </row>
    <row r="46" spans="1:8" s="536" customFormat="1" ht="9.75" customHeight="1">
      <c r="A46" s="102"/>
      <c r="B46" s="417"/>
      <c r="C46" s="533"/>
      <c r="D46" s="533"/>
      <c r="E46" s="533"/>
      <c r="F46" s="533"/>
      <c r="G46" s="533"/>
      <c r="H46" s="533"/>
    </row>
    <row r="47" spans="1:8" s="527" customFormat="1" ht="15.75" customHeight="1" thickBot="1">
      <c r="A47" s="532" t="s">
        <v>635</v>
      </c>
      <c r="B47" s="540"/>
      <c r="C47" s="526"/>
      <c r="D47" s="526"/>
      <c r="E47" s="526"/>
      <c r="F47" s="526"/>
      <c r="G47" s="526"/>
      <c r="H47" s="526"/>
    </row>
    <row r="48" spans="1:8" s="527" customFormat="1" ht="15.75" customHeight="1">
      <c r="A48" s="102" t="s">
        <v>684</v>
      </c>
      <c r="B48" s="544" t="s">
        <v>685</v>
      </c>
      <c r="C48" s="526"/>
      <c r="D48" s="526"/>
      <c r="E48" s="526"/>
      <c r="F48" s="526"/>
      <c r="G48" s="526"/>
      <c r="H48" s="526"/>
    </row>
    <row r="49" spans="1:2" s="536" customFormat="1">
      <c r="A49" s="102" t="s">
        <v>629</v>
      </c>
      <c r="B49" s="544" t="s">
        <v>605</v>
      </c>
    </row>
    <row r="50" spans="1:2" s="536" customFormat="1">
      <c r="A50" s="102" t="s">
        <v>630</v>
      </c>
      <c r="B50" s="544" t="s">
        <v>606</v>
      </c>
    </row>
    <row r="51" spans="1:2" s="536" customFormat="1">
      <c r="A51" s="102" t="s">
        <v>630</v>
      </c>
      <c r="B51" s="544" t="s">
        <v>607</v>
      </c>
    </row>
    <row r="52" spans="1:2" s="536" customFormat="1">
      <c r="A52" s="102" t="s">
        <v>631</v>
      </c>
      <c r="B52" s="544" t="s">
        <v>608</v>
      </c>
    </row>
    <row r="53" spans="1:2" s="536" customFormat="1">
      <c r="A53" s="538" t="s">
        <v>632</v>
      </c>
      <c r="B53" s="544" t="s">
        <v>609</v>
      </c>
    </row>
    <row r="54" spans="1:2" s="536" customFormat="1">
      <c r="A54" s="539" t="s">
        <v>633</v>
      </c>
      <c r="B54" s="544" t="s">
        <v>610</v>
      </c>
    </row>
    <row r="55" spans="1:2" s="536" customFormat="1">
      <c r="A55" s="539" t="s">
        <v>686</v>
      </c>
      <c r="B55" s="544" t="s">
        <v>611</v>
      </c>
    </row>
    <row r="56" spans="1:2" s="536" customFormat="1">
      <c r="A56" s="417" t="s">
        <v>687</v>
      </c>
      <c r="B56" s="544" t="s">
        <v>688</v>
      </c>
    </row>
    <row r="57" spans="1:2" s="536" customFormat="1" ht="6.75" customHeight="1" thickBot="1">
      <c r="A57" s="545"/>
      <c r="B57" s="546"/>
    </row>
    <row r="58" spans="1:2">
      <c r="A58" s="245"/>
    </row>
    <row r="59" spans="1:2">
      <c r="A59" s="245"/>
    </row>
    <row r="60" spans="1:2">
      <c r="A60" s="245"/>
    </row>
  </sheetData>
  <hyperlinks>
    <hyperlink ref="B5" location="'Table 1.1'!A1" display="Table 1.1"/>
    <hyperlink ref="B8" location="'Table 3.1'!A1" display="Table 3.1 "/>
    <hyperlink ref="B9" location="'Table 3.2'!A1" display="Table 3.2 "/>
    <hyperlink ref="B10" location="'Table 3.4'!A1" display="Table 3.4 "/>
    <hyperlink ref="B11" location="'Table 3.5'!A1" display="Table 3.5 "/>
    <hyperlink ref="B12" location="'Table 3.6'!A1" display="Table 3.6 "/>
    <hyperlink ref="B13" location="'Table 3.7'!A1" display="Table 3.7 "/>
    <hyperlink ref="B17" location="'Table 4.2'!A1" display="Table 4.2"/>
    <hyperlink ref="B18" location="'Table 4.3'!A1" display="Table 4.3"/>
    <hyperlink ref="B19" location="'Table 4.4'!A1" display="Table 4.4"/>
    <hyperlink ref="B20" location="'Table 4.6'!A1" display="Table 4.6"/>
    <hyperlink ref="B21" location="'Table 4.7'!A1" display="Table 4.7"/>
    <hyperlink ref="B22" location="'Table 4.8'!A1" display="Table 4.8"/>
    <hyperlink ref="B23" location="'Table 4.10'!A1" display="Table 4.10"/>
    <hyperlink ref="B24" location="'Table 4.11'!A1" display="Table 4.11"/>
    <hyperlink ref="B25" location="'Table 4.14'!A1" display="Table 4.14"/>
    <hyperlink ref="B26" location="'Table 4.15'!A1" display="Table 4.15"/>
    <hyperlink ref="B27" location="'Table 4.16'!A1" display="Table 4.16"/>
    <hyperlink ref="B28" location="'Table 4.17'!A1" display="Table 4.17"/>
    <hyperlink ref="B29" location="'Table 4.18'!A1" display="Table 4.18"/>
    <hyperlink ref="B30" location="'Table 4.19'!A1" display="Table 4.19"/>
    <hyperlink ref="B31" location="'Table 4.21'!A1" display="Table 4.21"/>
    <hyperlink ref="B34" location="'Table 5.2'!A1" display="Table 5.2"/>
    <hyperlink ref="B35" location="'Table 5.3'!A1" display="Table 5.3"/>
    <hyperlink ref="B36" location="'Table 5.4'!A1" display="Table 5.4"/>
    <hyperlink ref="B37" location="'Table 5.5'!A1" display="Table 5.5"/>
    <hyperlink ref="B38" location="'Table 5.6'!A1" display="Table 5.6"/>
    <hyperlink ref="B39" location="'Table 5.7'!A1" display="Table 5.7"/>
    <hyperlink ref="B40" location="'Table 5.8'!A1" display="Table 5.8"/>
    <hyperlink ref="B41" location="'Table 5.9'!A1" display="Table 5.9"/>
    <hyperlink ref="B42" location="'Table 5.10'!A1" display="Table 5.10"/>
    <hyperlink ref="B43" location="'Table 5.11'!A1" display="Table 5.11"/>
    <hyperlink ref="B44" location="'Table 5.12'!A1" display="Table 5.12"/>
    <hyperlink ref="B49" location="'Table 6.3'!A1" display="Table 6.3"/>
    <hyperlink ref="B50" location="'Table 6.4'!A1" display="Table 6.4"/>
    <hyperlink ref="B51" location="'Table 6.5'!A1" display="Table 6.5"/>
    <hyperlink ref="B52" location="'Table 6.6'!A1" display="Table 6.6"/>
    <hyperlink ref="B53" location="'Table 6.8'!A1" display="Table 6.8"/>
    <hyperlink ref="B54" location="'Table 6.9'!A1" display="Table 6.9"/>
    <hyperlink ref="B55" location="'Table 6.10'!A1" display="Table 6.10"/>
    <hyperlink ref="B14" location="'Table 3.9'!A1" display="Table 3.9"/>
    <hyperlink ref="B45" location="'Table 5.13'!A1" display="Table 5.13"/>
    <hyperlink ref="B48" location="'Table 6.1'!A1" display="Table 6.1"/>
    <hyperlink ref="B56" location="'Table 6.11'!A1" display="Table 6.11"/>
  </hyperlinks>
  <pageMargins left="0.70866141732283472" right="0.70866141732283472" top="0.74803149606299213" bottom="0.74803149606299213" header="0.31496062992125984" footer="0.31496062992125984"/>
  <pageSetup paperSize="9" scale="97" firstPageNumber="14"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6"/>
  <sheetViews>
    <sheetView showGridLines="0" zoomScaleNormal="100" zoomScaleSheetLayoutView="100" workbookViewId="0"/>
  </sheetViews>
  <sheetFormatPr defaultRowHeight="12.75"/>
  <cols>
    <col min="1" max="1" width="37" style="247" bestFit="1" customWidth="1"/>
    <col min="2" max="2" width="12" style="247" customWidth="1"/>
    <col min="3" max="3" width="8.28515625" style="247" customWidth="1"/>
    <col min="4" max="4" width="9.28515625" style="247" customWidth="1"/>
    <col min="5" max="5" width="2.28515625" style="247" customWidth="1"/>
    <col min="6" max="6" width="12" style="247" customWidth="1"/>
    <col min="7" max="7" width="8.140625" style="247" customWidth="1"/>
    <col min="8" max="8" width="9.28515625" style="247" customWidth="1"/>
    <col min="9" max="16384" width="9.140625" style="247"/>
  </cols>
  <sheetData>
    <row r="1" spans="1:8">
      <c r="A1" s="1" t="s">
        <v>788</v>
      </c>
      <c r="B1" s="1"/>
    </row>
    <row r="2" spans="1:8">
      <c r="A2" s="1"/>
      <c r="B2" s="1"/>
    </row>
    <row r="3" spans="1:8" ht="20.25" customHeight="1">
      <c r="A3" s="379" t="s">
        <v>377</v>
      </c>
      <c r="B3" s="647">
        <v>2016</v>
      </c>
      <c r="C3" s="647"/>
      <c r="D3" s="647"/>
      <c r="E3" s="399"/>
      <c r="F3" s="647">
        <v>2015</v>
      </c>
      <c r="G3" s="647"/>
      <c r="H3" s="648"/>
    </row>
    <row r="4" spans="1:8" ht="3.75" customHeight="1">
      <c r="A4" s="379"/>
      <c r="B4" s="399"/>
      <c r="C4" s="399"/>
      <c r="D4" s="399"/>
      <c r="E4" s="399"/>
      <c r="F4" s="399"/>
      <c r="G4" s="399"/>
      <c r="H4" s="400"/>
    </row>
    <row r="5" spans="1:8" s="1" customFormat="1" ht="24.75" customHeight="1" thickBot="1">
      <c r="A5" s="375" t="s">
        <v>671</v>
      </c>
      <c r="B5" s="548" t="s">
        <v>412</v>
      </c>
      <c r="C5" s="402" t="s">
        <v>413</v>
      </c>
      <c r="D5" s="402" t="s">
        <v>414</v>
      </c>
      <c r="E5" s="402"/>
      <c r="F5" s="548" t="s">
        <v>412</v>
      </c>
      <c r="G5" s="402" t="s">
        <v>413</v>
      </c>
      <c r="H5" s="403" t="s">
        <v>414</v>
      </c>
    </row>
    <row r="6" spans="1:8" s="1" customFormat="1" ht="15.75" customHeight="1" thickTop="1">
      <c r="A6" s="306" t="s">
        <v>715</v>
      </c>
      <c r="B6" s="433">
        <v>0.94899999999999995</v>
      </c>
      <c r="C6" s="433">
        <v>1.9E-2</v>
      </c>
      <c r="D6" s="554">
        <v>3.2000000000000001E-2</v>
      </c>
      <c r="E6" s="554"/>
      <c r="F6" s="433">
        <v>0.96399999999999997</v>
      </c>
      <c r="G6" s="433">
        <v>6.0000000000000001E-3</v>
      </c>
      <c r="H6" s="554">
        <v>0.03</v>
      </c>
    </row>
    <row r="7" spans="1:8" s="1" customFormat="1" ht="15.75" customHeight="1">
      <c r="A7" s="306" t="s">
        <v>718</v>
      </c>
      <c r="B7" s="433">
        <v>0.93300000000000005</v>
      </c>
      <c r="C7" s="433">
        <v>5.8000000000000003E-2</v>
      </c>
      <c r="D7" s="554">
        <v>8.9999999999999993E-3</v>
      </c>
      <c r="E7" s="554"/>
      <c r="F7" s="433">
        <v>0.93</v>
      </c>
      <c r="G7" s="433">
        <v>5.5E-2</v>
      </c>
      <c r="H7" s="554">
        <v>1.4999999999999999E-2</v>
      </c>
    </row>
    <row r="8" spans="1:8" s="1" customFormat="1" ht="15.75" customHeight="1">
      <c r="A8" s="306" t="s">
        <v>716</v>
      </c>
      <c r="B8" s="433">
        <v>0.97399999999999998</v>
      </c>
      <c r="C8" s="433">
        <v>2.5999999999999999E-2</v>
      </c>
      <c r="D8" s="554">
        <v>0</v>
      </c>
      <c r="E8" s="554"/>
      <c r="F8" s="433">
        <v>0.94599999999999995</v>
      </c>
      <c r="G8" s="433">
        <v>5.3999999999999999E-2</v>
      </c>
      <c r="H8" s="554">
        <v>0</v>
      </c>
    </row>
    <row r="9" spans="1:8" s="1" customFormat="1" ht="15.75" customHeight="1">
      <c r="A9" s="607" t="s">
        <v>717</v>
      </c>
      <c r="B9" s="554">
        <v>0.93</v>
      </c>
      <c r="C9" s="554">
        <v>7.0000000000000007E-2</v>
      </c>
      <c r="D9" s="554">
        <v>1.1247427350939257E-6</v>
      </c>
      <c r="E9" s="554"/>
      <c r="F9" s="554">
        <v>0.90200000000000002</v>
      </c>
      <c r="G9" s="554">
        <v>9.8000000000000004E-2</v>
      </c>
      <c r="H9" s="554">
        <v>0</v>
      </c>
    </row>
    <row r="10" spans="1:8" s="1" customFormat="1" ht="15.75" customHeight="1">
      <c r="A10" s="100" t="s">
        <v>21</v>
      </c>
      <c r="B10" s="608">
        <v>0.95399999999999996</v>
      </c>
      <c r="C10" s="608">
        <v>0.03</v>
      </c>
      <c r="D10" s="608">
        <v>1.4999999999999999E-2</v>
      </c>
      <c r="E10" s="608"/>
      <c r="F10" s="608">
        <v>0.94699999999999995</v>
      </c>
      <c r="G10" s="608">
        <v>3.9E-2</v>
      </c>
      <c r="H10" s="608">
        <v>1.4999999999999999E-2</v>
      </c>
    </row>
    <row r="11" spans="1:8">
      <c r="A11" s="260"/>
      <c r="B11" s="260"/>
    </row>
    <row r="12" spans="1:8">
      <c r="A12" s="262"/>
      <c r="B12" s="262"/>
    </row>
    <row r="13" spans="1:8">
      <c r="A13" s="260"/>
      <c r="B13" s="260"/>
    </row>
    <row r="14" spans="1:8">
      <c r="A14" s="260"/>
      <c r="B14" s="260"/>
    </row>
    <row r="15" spans="1:8">
      <c r="A15" s="260"/>
      <c r="B15" s="260"/>
    </row>
    <row r="16" spans="1:8">
      <c r="A16" s="260"/>
      <c r="B16" s="260"/>
    </row>
    <row r="17" spans="1:2">
      <c r="A17" s="260"/>
      <c r="B17" s="260"/>
    </row>
    <row r="18" spans="1:2">
      <c r="A18" s="260"/>
      <c r="B18" s="260"/>
    </row>
    <row r="19" spans="1:2">
      <c r="A19" s="260"/>
      <c r="B19" s="260"/>
    </row>
    <row r="20" spans="1:2">
      <c r="A20" s="260"/>
      <c r="B20" s="260"/>
    </row>
    <row r="21" spans="1:2">
      <c r="A21" s="260"/>
      <c r="B21" s="260"/>
    </row>
    <row r="22" spans="1:2">
      <c r="A22" s="259"/>
      <c r="B22" s="259"/>
    </row>
    <row r="23" spans="1:2">
      <c r="A23" s="260"/>
      <c r="B23" s="260"/>
    </row>
    <row r="24" spans="1:2">
      <c r="A24" s="259"/>
      <c r="B24" s="259"/>
    </row>
    <row r="25" spans="1:2">
      <c r="A25" s="259"/>
      <c r="B25" s="259"/>
    </row>
    <row r="26" spans="1:2">
      <c r="A26" s="260"/>
      <c r="B26" s="260"/>
    </row>
    <row r="27" spans="1:2">
      <c r="A27" s="260"/>
      <c r="B27" s="260"/>
    </row>
    <row r="28" spans="1:2">
      <c r="A28" s="260"/>
      <c r="B28" s="260"/>
    </row>
    <row r="29" spans="1:2">
      <c r="A29" s="260"/>
      <c r="B29" s="260"/>
    </row>
    <row r="30" spans="1:2">
      <c r="A30" s="260"/>
      <c r="B30" s="260"/>
    </row>
    <row r="31" spans="1:2">
      <c r="A31" s="259"/>
      <c r="B31" s="259"/>
    </row>
    <row r="32" spans="1:2">
      <c r="A32" s="257"/>
      <c r="B32" s="257"/>
    </row>
    <row r="33" spans="1:2">
      <c r="A33" s="260"/>
      <c r="B33" s="260"/>
    </row>
    <row r="34" spans="1:2">
      <c r="A34" s="260"/>
      <c r="B34" s="260"/>
    </row>
    <row r="35" spans="1:2">
      <c r="A35" s="260"/>
      <c r="B35" s="260"/>
    </row>
    <row r="36" spans="1:2">
      <c r="A36" s="260"/>
      <c r="B36" s="260"/>
    </row>
  </sheetData>
  <mergeCells count="2">
    <mergeCell ref="B3:D3"/>
    <mergeCell ref="F3:H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71"/>
  <sheetViews>
    <sheetView showGridLines="0" zoomScaleNormal="100" zoomScaleSheetLayoutView="100" workbookViewId="0"/>
  </sheetViews>
  <sheetFormatPr defaultRowHeight="15"/>
  <cols>
    <col min="1" max="1" width="38" style="250" customWidth="1"/>
    <col min="2" max="3" width="16.5703125" style="250" customWidth="1"/>
    <col min="4" max="4" width="2.140625" style="250" customWidth="1"/>
    <col min="5" max="6" width="16.5703125" style="250" customWidth="1"/>
    <col min="7" max="16384" width="9.140625" style="250"/>
  </cols>
  <sheetData>
    <row r="1" spans="1:9" s="247" customFormat="1">
      <c r="A1" s="417" t="s">
        <v>790</v>
      </c>
      <c r="B1"/>
      <c r="C1"/>
    </row>
    <row r="2" spans="1:9" s="247" customFormat="1">
      <c r="A2"/>
      <c r="B2"/>
      <c r="C2"/>
    </row>
    <row r="3" spans="1:9" ht="19.5" customHeight="1">
      <c r="A3" s="419"/>
      <c r="B3" s="649" t="s">
        <v>422</v>
      </c>
      <c r="C3" s="649"/>
      <c r="D3" s="420"/>
      <c r="E3" s="649" t="s">
        <v>423</v>
      </c>
      <c r="F3" s="649"/>
    </row>
    <row r="4" spans="1:9" s="247" customFormat="1" ht="39" thickBot="1">
      <c r="A4" s="424" t="s">
        <v>697</v>
      </c>
      <c r="B4" s="414" t="s">
        <v>424</v>
      </c>
      <c r="C4" s="414" t="s">
        <v>425</v>
      </c>
      <c r="D4" s="423"/>
      <c r="E4" s="414" t="s">
        <v>424</v>
      </c>
      <c r="F4" s="414" t="s">
        <v>425</v>
      </c>
    </row>
    <row r="5" spans="1:9" customFormat="1" ht="15.75" customHeight="1" thickTop="1">
      <c r="A5" s="306" t="s">
        <v>23</v>
      </c>
      <c r="B5" s="421">
        <v>1.9454755026225911E-2</v>
      </c>
      <c r="C5" s="421">
        <v>0.74016013768428357</v>
      </c>
      <c r="D5" s="421"/>
      <c r="E5" s="421">
        <v>2.9920274207622093E-2</v>
      </c>
      <c r="F5" s="421">
        <v>0.765634592348303</v>
      </c>
      <c r="G5" s="250"/>
      <c r="H5" s="250"/>
      <c r="I5" s="279"/>
    </row>
    <row r="6" spans="1:9" customFormat="1" ht="15.75" customHeight="1">
      <c r="A6" s="306" t="s">
        <v>296</v>
      </c>
      <c r="B6" s="421">
        <v>7.1571347621703528E-3</v>
      </c>
      <c r="C6" s="421">
        <v>4.2399377957719094E-2</v>
      </c>
      <c r="D6" s="421"/>
      <c r="E6" s="421">
        <v>8.9388649561523599E-3</v>
      </c>
      <c r="F6" s="421">
        <v>3.5617113413140555E-2</v>
      </c>
      <c r="G6" s="250"/>
      <c r="H6" s="250"/>
      <c r="I6" s="279"/>
    </row>
    <row r="7" spans="1:9" customFormat="1" ht="15.75" customHeight="1">
      <c r="A7" s="306" t="s">
        <v>295</v>
      </c>
      <c r="B7" s="421">
        <v>6.8149781995387234E-3</v>
      </c>
      <c r="C7" s="421">
        <v>8.8274860378764725E-2</v>
      </c>
      <c r="D7" s="421"/>
      <c r="E7" s="421">
        <v>7.4329227791207729E-3</v>
      </c>
      <c r="F7" s="421">
        <v>6.4757226778020024E-2</v>
      </c>
      <c r="G7" s="250"/>
      <c r="H7" s="250"/>
      <c r="I7" s="279"/>
    </row>
    <row r="8" spans="1:9" customFormat="1" ht="15.75" customHeight="1">
      <c r="A8" s="306" t="s">
        <v>148</v>
      </c>
      <c r="B8" s="421">
        <v>2.2825771652595344E-3</v>
      </c>
      <c r="C8" s="421">
        <v>1.9670724889869651E-2</v>
      </c>
      <c r="D8" s="421"/>
      <c r="E8" s="421">
        <v>8.2510824145685131E-3</v>
      </c>
      <c r="F8" s="421">
        <v>4.7825759293034051E-2</v>
      </c>
      <c r="G8" s="250"/>
      <c r="H8" s="250"/>
      <c r="I8" s="279"/>
    </row>
    <row r="9" spans="1:9" customFormat="1" ht="15.75" customHeight="1">
      <c r="A9" s="306" t="s">
        <v>179</v>
      </c>
      <c r="B9" s="421">
        <v>1.3711523591540403E-2</v>
      </c>
      <c r="C9" s="421">
        <v>1.3460208962110703E-2</v>
      </c>
      <c r="D9" s="421"/>
      <c r="E9" s="421">
        <v>1.9806046966951551E-2</v>
      </c>
      <c r="F9" s="421">
        <v>1.3077355922921025E-2</v>
      </c>
      <c r="G9" s="250"/>
      <c r="H9" s="250"/>
      <c r="I9" s="279"/>
    </row>
    <row r="10" spans="1:9" customFormat="1" ht="15.75" customHeight="1">
      <c r="A10" s="306" t="s">
        <v>291</v>
      </c>
      <c r="B10" s="421">
        <v>1.304568623729847E-2</v>
      </c>
      <c r="C10" s="421">
        <v>9.0552021250929118E-3</v>
      </c>
      <c r="D10" s="421"/>
      <c r="E10" s="421">
        <v>1.8558389450420404E-2</v>
      </c>
      <c r="F10" s="421">
        <v>8.6641818001360459E-3</v>
      </c>
      <c r="G10" s="250"/>
      <c r="H10" s="250"/>
      <c r="I10" s="279"/>
    </row>
    <row r="11" spans="1:9" ht="15.75" customHeight="1">
      <c r="A11" s="306" t="s">
        <v>150</v>
      </c>
      <c r="B11" s="421">
        <v>8.60348290265474E-3</v>
      </c>
      <c r="C11" s="421">
        <v>1.6781520325261166E-2</v>
      </c>
      <c r="D11" s="421"/>
      <c r="E11" s="421">
        <v>1.0736738815258811E-2</v>
      </c>
      <c r="F11" s="421">
        <v>1.4085927354615162E-2</v>
      </c>
    </row>
    <row r="12" spans="1:9" ht="15.75" customHeight="1">
      <c r="A12" s="306" t="s">
        <v>292</v>
      </c>
      <c r="B12" s="421">
        <v>2.676186212256332E-3</v>
      </c>
      <c r="C12" s="421">
        <v>1.0525000927234738E-2</v>
      </c>
      <c r="D12" s="421"/>
      <c r="E12" s="421">
        <v>2.676186212256332E-3</v>
      </c>
      <c r="F12" s="421">
        <v>7.0791024128611189E-3</v>
      </c>
    </row>
    <row r="13" spans="1:9" ht="15.75" customHeight="1">
      <c r="A13" s="306" t="s">
        <v>293</v>
      </c>
      <c r="B13" s="421">
        <v>2.6314221828681555E-3</v>
      </c>
      <c r="C13" s="421">
        <v>8.4914583068103032E-3</v>
      </c>
      <c r="D13" s="421"/>
      <c r="E13" s="421">
        <v>3.3670762091108446E-3</v>
      </c>
      <c r="F13" s="421">
        <v>7.3080371895951996E-3</v>
      </c>
    </row>
    <row r="14" spans="1:9" ht="15.75" customHeight="1">
      <c r="A14" s="306" t="s">
        <v>149</v>
      </c>
      <c r="B14" s="421">
        <v>3.4175117234093648E-3</v>
      </c>
      <c r="C14" s="421">
        <v>2.5109486350233566E-3</v>
      </c>
      <c r="D14" s="421"/>
      <c r="E14" s="421">
        <v>6.4611126130131105E-3</v>
      </c>
      <c r="F14" s="421">
        <v>3.1929430963697812E-3</v>
      </c>
    </row>
    <row r="15" spans="1:9" ht="15.75" customHeight="1">
      <c r="A15" s="306" t="s">
        <v>294</v>
      </c>
      <c r="B15" s="421">
        <v>1.5075623521781996E-2</v>
      </c>
      <c r="C15" s="421">
        <v>4.8670559807829875E-2</v>
      </c>
      <c r="D15" s="421"/>
      <c r="E15" s="421">
        <v>1.5085756424982947E-2</v>
      </c>
      <c r="F15" s="421">
        <v>3.2757760391004052E-2</v>
      </c>
    </row>
    <row r="16" spans="1:9" ht="15.75" customHeight="1">
      <c r="A16" s="310" t="s">
        <v>426</v>
      </c>
      <c r="B16" s="422">
        <v>1.2454946206065007E-2</v>
      </c>
      <c r="C16" s="422">
        <v>1</v>
      </c>
      <c r="D16" s="422"/>
      <c r="E16" s="422">
        <v>1.8517647114319934E-2</v>
      </c>
      <c r="F16" s="422">
        <v>1</v>
      </c>
    </row>
    <row r="17" spans="1:6">
      <c r="A17" s="265"/>
      <c r="B17" s="260"/>
      <c r="C17" s="260"/>
    </row>
    <row r="18" spans="1:6">
      <c r="A18" s="265"/>
      <c r="B18" s="260"/>
      <c r="C18" s="260"/>
    </row>
    <row r="19" spans="1:6" ht="19.5" customHeight="1">
      <c r="A19" s="419"/>
      <c r="B19" s="649" t="s">
        <v>422</v>
      </c>
      <c r="C19" s="649"/>
      <c r="D19" s="420"/>
      <c r="E19" s="649" t="s">
        <v>423</v>
      </c>
      <c r="F19" s="649"/>
    </row>
    <row r="20" spans="1:6" ht="39.75" thickBot="1">
      <c r="A20" s="424" t="s">
        <v>640</v>
      </c>
      <c r="B20" s="414" t="s">
        <v>424</v>
      </c>
      <c r="C20" s="414" t="s">
        <v>425</v>
      </c>
      <c r="D20" s="423"/>
      <c r="E20" s="414" t="s">
        <v>424</v>
      </c>
      <c r="F20" s="414" t="s">
        <v>425</v>
      </c>
    </row>
    <row r="21" spans="1:6" ht="15.75" customHeight="1" thickTop="1">
      <c r="A21" s="306" t="s">
        <v>23</v>
      </c>
      <c r="B21" s="421">
        <v>3.7206095627138724E-2</v>
      </c>
      <c r="C21" s="421">
        <v>0.85006221087448885</v>
      </c>
      <c r="D21" s="421"/>
      <c r="E21" s="421">
        <v>5.1253206845669551E-2</v>
      </c>
      <c r="F21" s="421">
        <v>0.83915011642530246</v>
      </c>
    </row>
    <row r="22" spans="1:6" ht="15.75" customHeight="1">
      <c r="A22" s="306" t="s">
        <v>296</v>
      </c>
      <c r="B22" s="421">
        <v>7.1749997351193183E-3</v>
      </c>
      <c r="C22" s="421">
        <v>2.6064315346445689E-2</v>
      </c>
      <c r="D22" s="421"/>
      <c r="E22" s="421">
        <v>9.630124029065136E-3</v>
      </c>
      <c r="F22" s="421">
        <v>2.5069075349081402E-2</v>
      </c>
    </row>
    <row r="23" spans="1:6" ht="15.75" customHeight="1">
      <c r="A23" s="306" t="s">
        <v>295</v>
      </c>
      <c r="B23" s="421">
        <v>6.5499025001824829E-3</v>
      </c>
      <c r="C23" s="421">
        <v>4.7281328856846723E-2</v>
      </c>
      <c r="D23" s="421"/>
      <c r="E23" s="421">
        <v>7.7499244110944511E-3</v>
      </c>
      <c r="F23" s="421">
        <v>4.0089838660792042E-2</v>
      </c>
    </row>
    <row r="24" spans="1:6" ht="15.75" customHeight="1">
      <c r="A24" s="306" t="s">
        <v>148</v>
      </c>
      <c r="B24" s="421">
        <v>3.8756462657931314E-3</v>
      </c>
      <c r="C24" s="421">
        <v>2.0681864312846208E-2</v>
      </c>
      <c r="D24" s="421"/>
      <c r="E24" s="421">
        <v>3.9181716095645913E-3</v>
      </c>
      <c r="F24" s="421">
        <v>1.4983421931695674E-2</v>
      </c>
    </row>
    <row r="25" spans="1:6" ht="15.75" customHeight="1">
      <c r="A25" s="306" t="s">
        <v>179</v>
      </c>
      <c r="B25" s="421">
        <v>1.3623129554725517E-2</v>
      </c>
      <c r="C25" s="421">
        <v>7.7023642624032586E-3</v>
      </c>
      <c r="D25" s="421"/>
      <c r="E25" s="421">
        <v>2.6173555473121661E-2</v>
      </c>
      <c r="F25" s="421">
        <v>1.0604541402709909E-2</v>
      </c>
    </row>
    <row r="26" spans="1:6" ht="15.75" customHeight="1">
      <c r="A26" s="306" t="s">
        <v>291</v>
      </c>
      <c r="B26" s="421">
        <v>1.2134226605543667E-2</v>
      </c>
      <c r="C26" s="421">
        <v>4.9156381918520663E-3</v>
      </c>
      <c r="D26" s="421"/>
      <c r="E26" s="421">
        <v>0.10182565315560059</v>
      </c>
      <c r="F26" s="421">
        <v>2.9560176054245185E-2</v>
      </c>
    </row>
    <row r="27" spans="1:6" ht="15.75" customHeight="1">
      <c r="A27" s="306" t="s">
        <v>150</v>
      </c>
      <c r="B27" s="421">
        <v>1.5871972288234278E-2</v>
      </c>
      <c r="C27" s="421">
        <v>2.2170264241012053E-2</v>
      </c>
      <c r="D27" s="421"/>
      <c r="E27" s="421">
        <v>1.8408500522287031E-2</v>
      </c>
      <c r="F27" s="421">
        <v>1.842639556520077E-2</v>
      </c>
    </row>
    <row r="28" spans="1:6" ht="15.75" customHeight="1">
      <c r="A28" s="306" t="s">
        <v>292</v>
      </c>
      <c r="B28" s="421">
        <v>3.1254518516401872E-3</v>
      </c>
      <c r="C28" s="421">
        <v>7.3461025631275344E-3</v>
      </c>
      <c r="D28" s="421"/>
      <c r="E28" s="421">
        <v>3.1254518516401872E-3</v>
      </c>
      <c r="F28" s="421">
        <v>5.2642801186250157E-3</v>
      </c>
    </row>
    <row r="29" spans="1:6" ht="15.75" customHeight="1">
      <c r="A29" s="306" t="s">
        <v>293</v>
      </c>
      <c r="B29" s="421">
        <v>8.0520504848523439E-3</v>
      </c>
      <c r="C29" s="421">
        <v>1.220800038312307E-2</v>
      </c>
      <c r="D29" s="421"/>
      <c r="E29" s="421">
        <v>1.348562603082072E-2</v>
      </c>
      <c r="F29" s="421">
        <v>1.4651806019273418E-2</v>
      </c>
    </row>
    <row r="30" spans="1:6" ht="15.75" customHeight="1">
      <c r="A30" s="306" t="s">
        <v>149</v>
      </c>
      <c r="B30" s="421">
        <v>3.5759352903539481E-3</v>
      </c>
      <c r="C30" s="421">
        <v>1.5090810109406889E-3</v>
      </c>
      <c r="D30" s="421"/>
      <c r="E30" s="421">
        <v>7.1608688365897323E-3</v>
      </c>
      <c r="F30" s="421">
        <v>2.1655620149947578E-3</v>
      </c>
    </row>
    <row r="31" spans="1:6" ht="15.75" customHeight="1">
      <c r="A31" s="306" t="s">
        <v>294</v>
      </c>
      <c r="B31" s="421">
        <v>2.7154950961550684E-5</v>
      </c>
      <c r="C31" s="421">
        <v>5.8829956913572763E-5</v>
      </c>
      <c r="D31" s="421"/>
      <c r="E31" s="421">
        <v>2.2406741355558125E-5</v>
      </c>
      <c r="F31" s="421">
        <v>3.4786458079370438E-5</v>
      </c>
    </row>
    <row r="32" spans="1:6" ht="15.75" customHeight="1">
      <c r="A32" s="310" t="s">
        <v>426</v>
      </c>
      <c r="B32" s="422">
        <v>2.08954232920503E-2</v>
      </c>
      <c r="C32" s="422">
        <v>1</v>
      </c>
      <c r="D32" s="422"/>
      <c r="E32" s="422">
        <v>2.9158767988102109E-2</v>
      </c>
      <c r="F32" s="422">
        <v>1</v>
      </c>
    </row>
    <row r="33" spans="1:3">
      <c r="A33" s="251"/>
      <c r="B33" s="258"/>
      <c r="C33" s="258"/>
    </row>
    <row r="34" spans="1:3">
      <c r="A34" s="265"/>
      <c r="B34" s="260"/>
      <c r="C34" s="260"/>
    </row>
    <row r="35" spans="1:3">
      <c r="A35" s="265"/>
      <c r="B35" s="260"/>
      <c r="C35" s="260"/>
    </row>
    <row r="36" spans="1:3">
      <c r="A36" s="265"/>
      <c r="B36" s="260"/>
      <c r="C36" s="260"/>
    </row>
    <row r="37" spans="1:3">
      <c r="A37" s="265"/>
      <c r="B37" s="260"/>
      <c r="C37" s="260"/>
    </row>
    <row r="38" spans="1:3">
      <c r="A38" s="245"/>
      <c r="B38" s="245"/>
      <c r="C38" s="245"/>
    </row>
    <row r="39" spans="1:3">
      <c r="A39" s="266"/>
      <c r="B39" s="245"/>
      <c r="C39" s="245"/>
    </row>
    <row r="40" spans="1:3">
      <c r="A40" s="245"/>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sheetData>
  <mergeCells count="4">
    <mergeCell ref="B3:C3"/>
    <mergeCell ref="E3:F3"/>
    <mergeCell ref="B19:C19"/>
    <mergeCell ref="E19:F19"/>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6"/>
  <sheetViews>
    <sheetView showGridLines="0" zoomScaleNormal="100" zoomScaleSheetLayoutView="100" workbookViewId="0">
      <selection activeCell="L18" sqref="L18"/>
    </sheetView>
  </sheetViews>
  <sheetFormatPr defaultRowHeight="12.75"/>
  <cols>
    <col min="1" max="1" width="33.28515625" style="247" customWidth="1"/>
    <col min="2" max="3" width="14.5703125" style="247" customWidth="1"/>
    <col min="4" max="4" width="2" style="247" customWidth="1"/>
    <col min="5" max="6" width="14.5703125" style="247" customWidth="1"/>
    <col min="7" max="16384" width="9.140625" style="247"/>
  </cols>
  <sheetData>
    <row r="1" spans="1:8">
      <c r="A1" s="247" t="s">
        <v>791</v>
      </c>
      <c r="B1" s="1"/>
    </row>
    <row r="2" spans="1:8">
      <c r="A2" s="1"/>
      <c r="B2" s="1"/>
    </row>
    <row r="3" spans="1:8" ht="20.25" customHeight="1">
      <c r="A3" s="379"/>
      <c r="B3" s="649">
        <v>2016</v>
      </c>
      <c r="C3" s="649"/>
      <c r="D3" s="420"/>
      <c r="E3" s="649">
        <v>2015</v>
      </c>
      <c r="F3" s="649"/>
    </row>
    <row r="4" spans="1:8" ht="17.25" customHeight="1" thickBot="1">
      <c r="A4" s="432" t="s">
        <v>428</v>
      </c>
      <c r="B4" s="407" t="s">
        <v>719</v>
      </c>
      <c r="C4" s="407" t="s">
        <v>720</v>
      </c>
      <c r="D4" s="429"/>
      <c r="E4" s="588" t="s">
        <v>719</v>
      </c>
      <c r="F4" s="588" t="s">
        <v>720</v>
      </c>
    </row>
    <row r="5" spans="1:8" s="1" customFormat="1" ht="15.75" customHeight="1" thickTop="1">
      <c r="A5" s="247" t="s">
        <v>721</v>
      </c>
      <c r="B5" s="365">
        <v>19589</v>
      </c>
      <c r="C5" s="365">
        <v>3113</v>
      </c>
      <c r="D5" s="247"/>
      <c r="E5" s="365">
        <v>19209</v>
      </c>
      <c r="F5" s="365">
        <v>1573</v>
      </c>
      <c r="G5" s="247"/>
      <c r="H5" s="341"/>
    </row>
    <row r="6" spans="1:8" s="1" customFormat="1" ht="15.75" customHeight="1">
      <c r="A6" s="247" t="s">
        <v>722</v>
      </c>
      <c r="B6" s="365">
        <v>1389</v>
      </c>
      <c r="C6" s="365">
        <v>119</v>
      </c>
      <c r="D6" s="365"/>
      <c r="E6" s="365">
        <v>1599</v>
      </c>
      <c r="F6" s="365">
        <v>25</v>
      </c>
      <c r="G6" s="247"/>
      <c r="H6" s="341"/>
    </row>
    <row r="7" spans="1:8" s="1" customFormat="1" ht="15.75" customHeight="1">
      <c r="A7" s="100" t="s">
        <v>21</v>
      </c>
      <c r="B7" s="363">
        <v>20978</v>
      </c>
      <c r="C7" s="363">
        <v>3232</v>
      </c>
      <c r="D7" s="363"/>
      <c r="E7" s="363">
        <v>20809</v>
      </c>
      <c r="F7" s="363">
        <v>1598</v>
      </c>
      <c r="G7" s="247"/>
      <c r="H7" s="341"/>
    </row>
    <row r="8" spans="1:8">
      <c r="A8" s="311"/>
      <c r="B8" s="260"/>
    </row>
    <row r="9" spans="1:8">
      <c r="A9" s="311"/>
      <c r="B9" s="260"/>
    </row>
    <row r="10" spans="1:8">
      <c r="A10" s="311"/>
      <c r="B10" s="262"/>
    </row>
    <row r="11" spans="1:8">
      <c r="B11" s="260"/>
    </row>
    <row r="12" spans="1:8">
      <c r="A12" s="251"/>
      <c r="B12" s="260"/>
    </row>
    <row r="13" spans="1:8">
      <c r="A13" s="311"/>
      <c r="B13" s="260"/>
    </row>
    <row r="14" spans="1:8">
      <c r="A14" s="311"/>
      <c r="B14" s="260"/>
    </row>
    <row r="15" spans="1:8">
      <c r="A15" s="311"/>
      <c r="B15" s="260"/>
    </row>
    <row r="16" spans="1:8">
      <c r="A16" s="311"/>
      <c r="B16" s="260"/>
    </row>
    <row r="17" spans="1:2">
      <c r="A17" s="311"/>
      <c r="B17" s="260"/>
    </row>
    <row r="18" spans="1:2">
      <c r="A18" s="311"/>
      <c r="B18" s="260"/>
    </row>
    <row r="19" spans="1:2">
      <c r="B19" s="260"/>
    </row>
    <row r="20" spans="1:2">
      <c r="A20" s="251"/>
      <c r="B20" s="259"/>
    </row>
    <row r="21" spans="1:2">
      <c r="A21" s="311"/>
      <c r="B21" s="260"/>
    </row>
    <row r="22" spans="1:2">
      <c r="A22" s="345"/>
      <c r="B22" s="259"/>
    </row>
    <row r="23" spans="1:2">
      <c r="A23" s="251"/>
      <c r="B23" s="259"/>
    </row>
    <row r="24" spans="1:2">
      <c r="A24" s="311"/>
      <c r="B24" s="260"/>
    </row>
    <row r="25" spans="1:2">
      <c r="A25" s="311"/>
      <c r="B25" s="260"/>
    </row>
    <row r="26" spans="1:2">
      <c r="A26" s="311"/>
      <c r="B26" s="260"/>
    </row>
    <row r="27" spans="1:2">
      <c r="A27" s="311"/>
      <c r="B27" s="260"/>
    </row>
    <row r="28" spans="1:2">
      <c r="A28" s="311"/>
      <c r="B28" s="260"/>
    </row>
    <row r="29" spans="1:2">
      <c r="B29" s="259"/>
    </row>
    <row r="30" spans="1:2">
      <c r="A30" s="251"/>
      <c r="B30" s="257"/>
    </row>
    <row r="31" spans="1:2">
      <c r="A31" s="311"/>
      <c r="B31" s="260"/>
    </row>
    <row r="32" spans="1:2">
      <c r="A32" s="311"/>
      <c r="B32" s="260"/>
    </row>
    <row r="33" spans="1:2">
      <c r="A33" s="311"/>
      <c r="B33" s="260"/>
    </row>
    <row r="34" spans="1:2">
      <c r="A34" s="311"/>
      <c r="B34" s="260"/>
    </row>
    <row r="36" spans="1:2">
      <c r="A36" s="311"/>
    </row>
  </sheetData>
  <mergeCells count="2">
    <mergeCell ref="B3:C3"/>
    <mergeCell ref="E3:F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9"/>
  <sheetViews>
    <sheetView showGridLines="0" zoomScaleNormal="100" zoomScaleSheetLayoutView="100" workbookViewId="0">
      <selection activeCell="F23" sqref="F23"/>
    </sheetView>
  </sheetViews>
  <sheetFormatPr defaultRowHeight="12.75"/>
  <cols>
    <col min="1" max="1" width="38" style="247" customWidth="1"/>
    <col min="2" max="3" width="14.28515625" style="247" customWidth="1"/>
    <col min="4" max="4" width="2.5703125" style="247" customWidth="1"/>
    <col min="5" max="6" width="14.28515625" style="247" customWidth="1"/>
    <col min="7" max="16384" width="9.140625" style="247"/>
  </cols>
  <sheetData>
    <row r="1" spans="1:9">
      <c r="A1" s="417" t="s">
        <v>792</v>
      </c>
      <c r="B1" s="417"/>
      <c r="C1" s="417"/>
    </row>
    <row r="2" spans="1:9">
      <c r="A2" s="1"/>
      <c r="B2" s="1"/>
      <c r="C2" s="1"/>
    </row>
    <row r="3" spans="1:9" ht="15" customHeight="1">
      <c r="A3" s="426"/>
      <c r="B3" s="649">
        <v>2016</v>
      </c>
      <c r="C3" s="649"/>
      <c r="D3" s="420"/>
      <c r="E3" s="649">
        <v>2015</v>
      </c>
      <c r="F3" s="649"/>
    </row>
    <row r="4" spans="1:9" ht="15.75" customHeight="1">
      <c r="A4" s="427" t="s">
        <v>428</v>
      </c>
      <c r="B4" s="650" t="s">
        <v>282</v>
      </c>
      <c r="C4" s="650" t="s">
        <v>427</v>
      </c>
      <c r="D4" s="428"/>
      <c r="E4" s="650" t="s">
        <v>282</v>
      </c>
      <c r="F4" s="650" t="s">
        <v>427</v>
      </c>
    </row>
    <row r="5" spans="1:9" s="1" customFormat="1" ht="10.5" customHeight="1" thickBot="1">
      <c r="A5" s="429"/>
      <c r="B5" s="651"/>
      <c r="C5" s="651"/>
      <c r="D5" s="407"/>
      <c r="E5" s="651"/>
      <c r="F5" s="651"/>
      <c r="G5" s="247"/>
      <c r="H5" s="247"/>
      <c r="I5" s="341"/>
    </row>
    <row r="6" spans="1:9" s="1" customFormat="1" ht="15.75" customHeight="1" thickTop="1">
      <c r="A6" s="430" t="s">
        <v>23</v>
      </c>
      <c r="B6" s="365">
        <v>7069</v>
      </c>
      <c r="C6" s="365">
        <v>10372</v>
      </c>
      <c r="D6" s="365"/>
      <c r="E6" s="365">
        <v>10593</v>
      </c>
      <c r="F6" s="365">
        <v>17403</v>
      </c>
      <c r="G6" s="247"/>
      <c r="H6" s="247"/>
      <c r="I6" s="341"/>
    </row>
    <row r="7" spans="1:9" s="1" customFormat="1" ht="15.75" customHeight="1">
      <c r="A7" s="430" t="s">
        <v>295</v>
      </c>
      <c r="B7" s="365">
        <v>770</v>
      </c>
      <c r="C7" s="365">
        <v>1056</v>
      </c>
      <c r="D7" s="365"/>
      <c r="E7" s="365">
        <v>1515</v>
      </c>
      <c r="F7" s="365">
        <v>1867</v>
      </c>
      <c r="G7" s="247"/>
      <c r="H7" s="247"/>
      <c r="I7" s="341"/>
    </row>
    <row r="8" spans="1:9" s="1" customFormat="1" ht="15.75" customHeight="1">
      <c r="A8" s="430" t="s">
        <v>148</v>
      </c>
      <c r="B8" s="365">
        <v>966</v>
      </c>
      <c r="C8" s="365">
        <v>1648</v>
      </c>
      <c r="D8" s="365"/>
      <c r="E8" s="365">
        <v>257</v>
      </c>
      <c r="F8" s="365">
        <v>373</v>
      </c>
      <c r="G8" s="247"/>
      <c r="H8" s="247"/>
      <c r="I8" s="341"/>
    </row>
    <row r="9" spans="1:9" s="1" customFormat="1" ht="15.75" customHeight="1">
      <c r="A9" s="430" t="s">
        <v>294</v>
      </c>
      <c r="B9" s="365">
        <v>179</v>
      </c>
      <c r="C9" s="365">
        <v>182</v>
      </c>
      <c r="D9" s="365"/>
      <c r="E9" s="365">
        <v>308</v>
      </c>
      <c r="F9" s="365">
        <v>332</v>
      </c>
      <c r="G9" s="247"/>
      <c r="H9" s="247"/>
      <c r="I9" s="341"/>
    </row>
    <row r="10" spans="1:9" s="1" customFormat="1" ht="15.75" customHeight="1">
      <c r="A10" s="430" t="s">
        <v>296</v>
      </c>
      <c r="B10" s="365">
        <v>540</v>
      </c>
      <c r="C10" s="365">
        <v>868</v>
      </c>
      <c r="D10" s="365"/>
      <c r="E10" s="365">
        <v>681</v>
      </c>
      <c r="F10" s="365">
        <v>893</v>
      </c>
      <c r="G10" s="247"/>
      <c r="H10" s="247"/>
      <c r="I10" s="341"/>
    </row>
    <row r="11" spans="1:9" ht="15.75" customHeight="1">
      <c r="A11" s="430" t="s">
        <v>353</v>
      </c>
      <c r="B11" s="365">
        <v>261</v>
      </c>
      <c r="C11" s="365">
        <v>298</v>
      </c>
      <c r="D11" s="365"/>
      <c r="E11" s="365">
        <v>5953</v>
      </c>
      <c r="F11" s="365">
        <v>6011</v>
      </c>
    </row>
    <row r="12" spans="1:9" ht="15.75" customHeight="1">
      <c r="A12" s="430" t="s">
        <v>293</v>
      </c>
      <c r="B12" s="365">
        <v>786</v>
      </c>
      <c r="C12" s="365">
        <v>878</v>
      </c>
      <c r="D12" s="365"/>
      <c r="E12" s="365">
        <v>828</v>
      </c>
      <c r="F12" s="365">
        <v>1025</v>
      </c>
    </row>
    <row r="13" spans="1:9" ht="15.75" customHeight="1">
      <c r="A13" s="430" t="s">
        <v>149</v>
      </c>
      <c r="B13" s="365">
        <v>4301</v>
      </c>
      <c r="C13" s="365">
        <v>4307</v>
      </c>
      <c r="D13" s="365"/>
      <c r="E13" s="365">
        <v>4433</v>
      </c>
      <c r="F13" s="365">
        <v>4440</v>
      </c>
    </row>
    <row r="14" spans="1:9" ht="15.75" customHeight="1">
      <c r="A14" s="430" t="s">
        <v>150</v>
      </c>
      <c r="B14" s="365">
        <v>3145</v>
      </c>
      <c r="C14" s="365">
        <v>3624</v>
      </c>
      <c r="D14" s="365"/>
      <c r="E14" s="365">
        <v>504</v>
      </c>
      <c r="F14" s="365">
        <v>682</v>
      </c>
    </row>
    <row r="15" spans="1:9" ht="15.75" customHeight="1">
      <c r="A15" s="430" t="s">
        <v>179</v>
      </c>
      <c r="B15" s="365">
        <v>89</v>
      </c>
      <c r="C15" s="365">
        <v>113</v>
      </c>
      <c r="D15" s="365"/>
      <c r="E15" s="365">
        <v>143</v>
      </c>
      <c r="F15" s="365">
        <v>215</v>
      </c>
    </row>
    <row r="16" spans="1:9" ht="15.75" customHeight="1">
      <c r="A16" s="431" t="s">
        <v>291</v>
      </c>
      <c r="B16" s="365">
        <v>175</v>
      </c>
      <c r="C16" s="365">
        <v>284</v>
      </c>
      <c r="D16" s="365"/>
      <c r="E16" s="365">
        <v>126</v>
      </c>
      <c r="F16" s="365">
        <v>186</v>
      </c>
    </row>
    <row r="17" spans="1:6" ht="15.75" customHeight="1">
      <c r="A17" s="100" t="s">
        <v>21</v>
      </c>
      <c r="B17" s="363">
        <v>18281</v>
      </c>
      <c r="C17" s="363">
        <v>23630</v>
      </c>
      <c r="D17" s="363"/>
      <c r="E17" s="363">
        <v>25341</v>
      </c>
      <c r="F17" s="363">
        <v>33427</v>
      </c>
    </row>
    <row r="18" spans="1:6">
      <c r="A18" s="311"/>
      <c r="B18" s="260"/>
      <c r="C18" s="260"/>
    </row>
    <row r="19" spans="1:6">
      <c r="A19" s="311"/>
      <c r="B19" s="260"/>
      <c r="C19" s="260"/>
    </row>
    <row r="20" spans="1:6">
      <c r="A20" s="311"/>
      <c r="B20" s="260"/>
      <c r="C20" s="260"/>
    </row>
    <row r="21" spans="1:6">
      <c r="A21" s="311"/>
      <c r="B21" s="260"/>
      <c r="C21" s="260"/>
    </row>
    <row r="22" spans="1:6">
      <c r="B22" s="260"/>
      <c r="C22" s="260"/>
    </row>
    <row r="23" spans="1:6">
      <c r="A23" s="251"/>
      <c r="B23" s="259"/>
      <c r="C23" s="259"/>
    </row>
    <row r="24" spans="1:6">
      <c r="A24" s="311"/>
      <c r="B24" s="260"/>
      <c r="C24" s="260"/>
    </row>
    <row r="25" spans="1:6">
      <c r="A25" s="345"/>
      <c r="B25" s="259"/>
      <c r="C25" s="259"/>
    </row>
    <row r="26" spans="1:6">
      <c r="A26" s="251"/>
      <c r="B26" s="259"/>
      <c r="C26" s="259"/>
    </row>
    <row r="27" spans="1:6">
      <c r="A27" s="311"/>
      <c r="B27" s="260"/>
      <c r="C27" s="260"/>
    </row>
    <row r="28" spans="1:6">
      <c r="A28" s="311"/>
      <c r="B28" s="260"/>
      <c r="C28" s="260"/>
    </row>
    <row r="29" spans="1:6">
      <c r="A29" s="311"/>
      <c r="B29" s="260"/>
      <c r="C29" s="260"/>
    </row>
    <row r="30" spans="1:6">
      <c r="A30" s="311"/>
      <c r="B30" s="260"/>
      <c r="C30" s="260"/>
    </row>
    <row r="31" spans="1:6">
      <c r="A31" s="311"/>
      <c r="B31" s="260"/>
      <c r="C31" s="260"/>
    </row>
    <row r="32" spans="1:6">
      <c r="B32" s="259"/>
      <c r="C32" s="259"/>
    </row>
    <row r="33" spans="1:3">
      <c r="A33" s="251"/>
      <c r="B33" s="257"/>
      <c r="C33" s="257"/>
    </row>
    <row r="34" spans="1:3">
      <c r="A34" s="311"/>
      <c r="B34" s="260"/>
      <c r="C34" s="260"/>
    </row>
    <row r="35" spans="1:3">
      <c r="A35" s="311"/>
      <c r="B35" s="260"/>
      <c r="C35" s="260"/>
    </row>
    <row r="36" spans="1:3">
      <c r="A36" s="311"/>
      <c r="B36" s="260"/>
      <c r="C36" s="260"/>
    </row>
    <row r="37" spans="1:3">
      <c r="A37" s="311"/>
      <c r="B37" s="260"/>
      <c r="C37" s="260"/>
    </row>
    <row r="39" spans="1:3">
      <c r="A39" s="311"/>
    </row>
  </sheetData>
  <mergeCells count="6">
    <mergeCell ref="B3:C3"/>
    <mergeCell ref="E3:F3"/>
    <mergeCell ref="B4:B5"/>
    <mergeCell ref="C4:C5"/>
    <mergeCell ref="E4:E5"/>
    <mergeCell ref="F4:F5"/>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8"/>
  <sheetViews>
    <sheetView showGridLines="0" zoomScaleNormal="100" zoomScaleSheetLayoutView="100" workbookViewId="0">
      <selection activeCell="F19" sqref="F19"/>
    </sheetView>
  </sheetViews>
  <sheetFormatPr defaultRowHeight="12.75"/>
  <cols>
    <col min="1" max="1" width="33.28515625" style="247" customWidth="1"/>
    <col min="2" max="3" width="14.5703125" style="247" customWidth="1"/>
    <col min="4" max="4" width="2" style="247" customWidth="1"/>
    <col min="5" max="6" width="14.5703125" style="247" customWidth="1"/>
    <col min="7" max="16384" width="9.140625" style="247"/>
  </cols>
  <sheetData>
    <row r="1" spans="1:8">
      <c r="A1" s="247" t="s">
        <v>793</v>
      </c>
      <c r="B1" s="1"/>
    </row>
    <row r="2" spans="1:8">
      <c r="A2" s="1"/>
      <c r="B2" s="1"/>
    </row>
    <row r="3" spans="1:8" ht="20.25" customHeight="1">
      <c r="A3" s="379"/>
      <c r="B3" s="649">
        <v>2016</v>
      </c>
      <c r="C3" s="649"/>
      <c r="D3" s="420"/>
      <c r="E3" s="649">
        <v>2015</v>
      </c>
      <c r="F3" s="649"/>
    </row>
    <row r="4" spans="1:8" ht="36.75" customHeight="1" thickBot="1">
      <c r="A4" s="432" t="s">
        <v>428</v>
      </c>
      <c r="B4" s="588" t="s">
        <v>282</v>
      </c>
      <c r="C4" s="588" t="s">
        <v>427</v>
      </c>
      <c r="D4" s="429"/>
      <c r="E4" s="588" t="s">
        <v>282</v>
      </c>
      <c r="F4" s="588" t="s">
        <v>427</v>
      </c>
    </row>
    <row r="5" spans="1:8" s="1" customFormat="1" ht="15.75" customHeight="1" thickTop="1">
      <c r="A5" s="247" t="s">
        <v>303</v>
      </c>
      <c r="B5" s="365">
        <v>12704.225949899999</v>
      </c>
      <c r="C5" s="365">
        <v>17955.201871000001</v>
      </c>
      <c r="D5" s="247"/>
      <c r="E5" s="365">
        <v>18946.97843816525</v>
      </c>
      <c r="F5" s="365">
        <v>26416.525835668148</v>
      </c>
      <c r="G5" s="247"/>
      <c r="H5" s="341"/>
    </row>
    <row r="6" spans="1:8" s="1" customFormat="1" ht="15.75" customHeight="1">
      <c r="A6" s="247" t="s">
        <v>646</v>
      </c>
      <c r="B6" s="365">
        <v>5421</v>
      </c>
      <c r="C6" s="365">
        <v>5517</v>
      </c>
      <c r="D6" s="365"/>
      <c r="E6" s="365">
        <v>5983.4331082302906</v>
      </c>
      <c r="F6" s="365">
        <v>6344.1850148146586</v>
      </c>
      <c r="G6" s="247"/>
      <c r="H6" s="341"/>
    </row>
    <row r="7" spans="1:8" s="1" customFormat="1" ht="15.75" customHeight="1">
      <c r="A7" s="247" t="s">
        <v>417</v>
      </c>
      <c r="B7" s="365">
        <v>143.79613499999999</v>
      </c>
      <c r="C7" s="365">
        <v>143.83348899999999</v>
      </c>
      <c r="D7" s="247"/>
      <c r="E7" s="365">
        <v>159.0990216706557</v>
      </c>
      <c r="F7" s="365">
        <v>252.24725546143949</v>
      </c>
      <c r="G7" s="247"/>
      <c r="H7" s="341"/>
    </row>
    <row r="8" spans="1:8" s="1" customFormat="1" ht="15.75" customHeight="1">
      <c r="A8" s="247" t="s">
        <v>12</v>
      </c>
      <c r="B8" s="365">
        <v>12.45138</v>
      </c>
      <c r="C8" s="365">
        <v>13.708613</v>
      </c>
      <c r="D8" s="247"/>
      <c r="E8" s="365">
        <v>251.48943193380089</v>
      </c>
      <c r="F8" s="365">
        <v>414.04189405575369</v>
      </c>
      <c r="G8" s="247"/>
      <c r="H8" s="341"/>
    </row>
    <row r="9" spans="1:8" s="1" customFormat="1" ht="15.75" customHeight="1">
      <c r="A9" s="100" t="s">
        <v>21</v>
      </c>
      <c r="B9" s="363">
        <v>18281</v>
      </c>
      <c r="C9" s="363">
        <v>23630</v>
      </c>
      <c r="D9" s="363"/>
      <c r="E9" s="363">
        <v>25340.999999999996</v>
      </c>
      <c r="F9" s="363">
        <v>33426.999999999993</v>
      </c>
      <c r="G9" s="247"/>
      <c r="H9" s="341"/>
    </row>
    <row r="10" spans="1:8">
      <c r="A10" s="311"/>
      <c r="B10" s="260"/>
    </row>
    <row r="11" spans="1:8">
      <c r="A11" s="311"/>
      <c r="B11" s="260"/>
    </row>
    <row r="12" spans="1:8">
      <c r="A12" s="311"/>
      <c r="B12" s="262"/>
    </row>
    <row r="13" spans="1:8">
      <c r="B13" s="260"/>
    </row>
    <row r="14" spans="1:8">
      <c r="A14" s="251"/>
      <c r="B14" s="260"/>
    </row>
    <row r="15" spans="1:8">
      <c r="A15" s="311"/>
      <c r="B15" s="260"/>
    </row>
    <row r="16" spans="1:8">
      <c r="A16" s="311"/>
      <c r="B16" s="260"/>
    </row>
    <row r="17" spans="1:2">
      <c r="A17" s="311"/>
      <c r="B17" s="260"/>
    </row>
    <row r="18" spans="1:2">
      <c r="A18" s="311"/>
      <c r="B18" s="260"/>
    </row>
    <row r="19" spans="1:2">
      <c r="A19" s="311"/>
      <c r="B19" s="260"/>
    </row>
    <row r="20" spans="1:2">
      <c r="A20" s="311"/>
      <c r="B20" s="260"/>
    </row>
    <row r="21" spans="1:2">
      <c r="B21" s="260"/>
    </row>
    <row r="22" spans="1:2">
      <c r="A22" s="251"/>
      <c r="B22" s="259"/>
    </row>
    <row r="23" spans="1:2">
      <c r="A23" s="311"/>
      <c r="B23" s="260"/>
    </row>
    <row r="24" spans="1:2">
      <c r="A24" s="345"/>
      <c r="B24" s="259"/>
    </row>
    <row r="25" spans="1:2">
      <c r="A25" s="251"/>
      <c r="B25" s="259"/>
    </row>
    <row r="26" spans="1:2">
      <c r="A26" s="311"/>
      <c r="B26" s="260"/>
    </row>
    <row r="27" spans="1:2">
      <c r="A27" s="311"/>
      <c r="B27" s="260"/>
    </row>
    <row r="28" spans="1:2">
      <c r="A28" s="311"/>
      <c r="B28" s="260"/>
    </row>
    <row r="29" spans="1:2">
      <c r="A29" s="311"/>
      <c r="B29" s="260"/>
    </row>
    <row r="30" spans="1:2">
      <c r="A30" s="311"/>
      <c r="B30" s="260"/>
    </row>
    <row r="31" spans="1:2">
      <c r="B31" s="259"/>
    </row>
    <row r="32" spans="1:2">
      <c r="A32" s="251"/>
      <c r="B32" s="257"/>
    </row>
    <row r="33" spans="1:2">
      <c r="A33" s="311"/>
      <c r="B33" s="260"/>
    </row>
    <row r="34" spans="1:2">
      <c r="A34" s="311"/>
      <c r="B34" s="260"/>
    </row>
    <row r="35" spans="1:2">
      <c r="A35" s="311"/>
      <c r="B35" s="260"/>
    </row>
    <row r="36" spans="1:2">
      <c r="A36" s="311"/>
      <c r="B36" s="260"/>
    </row>
    <row r="38" spans="1:2">
      <c r="A38" s="311"/>
    </row>
  </sheetData>
  <mergeCells count="2">
    <mergeCell ref="B3:C3"/>
    <mergeCell ref="E3:F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7"/>
  <sheetViews>
    <sheetView showGridLines="0" zoomScaleNormal="100" zoomScaleSheetLayoutView="100" workbookViewId="0">
      <selection activeCell="G13" sqref="G13"/>
    </sheetView>
  </sheetViews>
  <sheetFormatPr defaultRowHeight="12.75"/>
  <cols>
    <col min="1" max="1" width="29.85546875" style="247" customWidth="1"/>
    <col min="2" max="3" width="10" style="247" customWidth="1"/>
    <col min="4" max="16384" width="9.140625" style="247"/>
  </cols>
  <sheetData>
    <row r="1" spans="1:7">
      <c r="A1" s="1" t="s">
        <v>794</v>
      </c>
      <c r="B1" s="1"/>
      <c r="C1" s="1"/>
    </row>
    <row r="2" spans="1:7">
      <c r="A2" s="1"/>
      <c r="B2" s="1"/>
      <c r="C2" s="1"/>
    </row>
    <row r="3" spans="1:7" ht="21" customHeight="1" thickBot="1">
      <c r="A3" s="435" t="s">
        <v>723</v>
      </c>
      <c r="B3" s="401" t="s">
        <v>429</v>
      </c>
      <c r="C3" s="401" t="s">
        <v>430</v>
      </c>
      <c r="D3" s="401" t="s">
        <v>431</v>
      </c>
    </row>
    <row r="4" spans="1:7" ht="15.75" customHeight="1" thickTop="1">
      <c r="A4" s="247" t="s">
        <v>76</v>
      </c>
      <c r="B4" s="433">
        <v>2.4E-2</v>
      </c>
      <c r="C4" s="433">
        <v>0.20899999999999999</v>
      </c>
      <c r="D4" s="609">
        <v>5.4000000000000003E-3</v>
      </c>
    </row>
    <row r="5" spans="1:7" s="1" customFormat="1" ht="15.75" customHeight="1">
      <c r="A5" s="247" t="s">
        <v>432</v>
      </c>
      <c r="B5" s="433">
        <v>6.3E-2</v>
      </c>
      <c r="C5" s="433">
        <v>0.183</v>
      </c>
      <c r="D5" s="609">
        <v>1.24E-2</v>
      </c>
      <c r="E5" s="247"/>
      <c r="F5" s="247"/>
      <c r="G5" s="341"/>
    </row>
    <row r="6" spans="1:7" s="1" customFormat="1" ht="15.75" customHeight="1">
      <c r="A6" s="247" t="s">
        <v>725</v>
      </c>
      <c r="B6" s="433">
        <v>1.7999999999999999E-2</v>
      </c>
      <c r="C6" s="433">
        <v>0.05</v>
      </c>
      <c r="D6" s="609">
        <v>1.1999999999999999E-3</v>
      </c>
      <c r="E6" s="247"/>
      <c r="F6" s="247"/>
      <c r="G6" s="341"/>
    </row>
    <row r="7" spans="1:7" s="1" customFormat="1" ht="15.75" customHeight="1">
      <c r="A7" s="386" t="s">
        <v>726</v>
      </c>
      <c r="B7" s="434">
        <v>0.04</v>
      </c>
      <c r="C7" s="434">
        <v>0.35199999999999998</v>
      </c>
      <c r="D7" s="610">
        <v>1.47E-2</v>
      </c>
      <c r="E7" s="247"/>
      <c r="F7" s="247"/>
      <c r="G7" s="341"/>
    </row>
    <row r="8" spans="1:7" s="1" customFormat="1" ht="15.75" customHeight="1">
      <c r="A8" s="100" t="s">
        <v>727</v>
      </c>
      <c r="B8" s="608">
        <v>2.5999999999999999E-2</v>
      </c>
      <c r="C8" s="608">
        <v>0.17</v>
      </c>
      <c r="D8" s="436">
        <v>5.5999999999999999E-3</v>
      </c>
      <c r="E8" s="247"/>
      <c r="F8" s="247"/>
      <c r="G8" s="341"/>
    </row>
    <row r="9" spans="1:7">
      <c r="A9" s="311"/>
      <c r="B9" s="260"/>
      <c r="C9" s="260"/>
    </row>
    <row r="10" spans="1:7">
      <c r="A10" s="311"/>
      <c r="B10" s="260"/>
      <c r="C10" s="260"/>
    </row>
    <row r="11" spans="1:7" ht="21" customHeight="1" thickBot="1">
      <c r="A11" s="435" t="s">
        <v>724</v>
      </c>
      <c r="B11" s="401" t="s">
        <v>429</v>
      </c>
      <c r="C11" s="401" t="s">
        <v>430</v>
      </c>
      <c r="D11" s="401" t="s">
        <v>431</v>
      </c>
    </row>
    <row r="12" spans="1:7" ht="15.75" customHeight="1" thickTop="1">
      <c r="A12" s="247" t="s">
        <v>76</v>
      </c>
      <c r="B12" s="433">
        <v>2.73167588580026E-2</v>
      </c>
      <c r="C12" s="433">
        <v>0.15692222448016199</v>
      </c>
      <c r="D12" s="609">
        <v>4.8999999999999998E-3</v>
      </c>
    </row>
    <row r="13" spans="1:7" ht="15.75" customHeight="1">
      <c r="A13" s="247" t="s">
        <v>432</v>
      </c>
      <c r="B13" s="433">
        <v>0.102374733102041</v>
      </c>
      <c r="C13" s="433">
        <v>0.16916378557218401</v>
      </c>
      <c r="D13" s="609">
        <v>1.83E-2</v>
      </c>
    </row>
    <row r="14" spans="1:7" ht="15.75" customHeight="1">
      <c r="A14" s="247" t="s">
        <v>725</v>
      </c>
      <c r="B14" s="433">
        <v>0.04</v>
      </c>
      <c r="C14" s="433">
        <v>5.1999999999999998E-2</v>
      </c>
      <c r="D14" s="609">
        <v>2.2000000000000001E-3</v>
      </c>
    </row>
    <row r="15" spans="1:7" ht="15.75" customHeight="1">
      <c r="A15" s="386" t="s">
        <v>726</v>
      </c>
      <c r="B15" s="434">
        <v>5.8000000000000003E-2</v>
      </c>
      <c r="C15" s="434">
        <v>0.314</v>
      </c>
      <c r="D15" s="610">
        <v>1.8599999999999998E-2</v>
      </c>
    </row>
    <row r="16" spans="1:7" ht="15.75" customHeight="1">
      <c r="A16" s="100" t="s">
        <v>727</v>
      </c>
      <c r="B16" s="608">
        <v>4.0955577330712603E-2</v>
      </c>
      <c r="C16" s="608">
        <v>0.14372438188686301</v>
      </c>
      <c r="D16" s="436">
        <v>6.7999999999999996E-3</v>
      </c>
    </row>
    <row r="17" spans="1:3">
      <c r="A17" s="311"/>
      <c r="B17" s="260"/>
      <c r="C17" s="260"/>
    </row>
    <row r="18" spans="1:3">
      <c r="A18" s="311"/>
      <c r="B18" s="260"/>
      <c r="C18" s="260"/>
    </row>
    <row r="19" spans="1:3">
      <c r="A19" s="311"/>
      <c r="B19" s="260"/>
      <c r="C19" s="260"/>
    </row>
    <row r="20" spans="1:3">
      <c r="B20" s="260"/>
      <c r="C20" s="260"/>
    </row>
    <row r="21" spans="1:3">
      <c r="A21" s="251"/>
      <c r="B21" s="259"/>
      <c r="C21" s="259"/>
    </row>
    <row r="22" spans="1:3">
      <c r="A22" s="311"/>
      <c r="B22" s="260"/>
      <c r="C22" s="260"/>
    </row>
    <row r="23" spans="1:3">
      <c r="A23" s="345"/>
      <c r="B23" s="259"/>
      <c r="C23" s="259"/>
    </row>
    <row r="24" spans="1:3">
      <c r="A24" s="251"/>
      <c r="B24" s="259"/>
      <c r="C24" s="259"/>
    </row>
    <row r="25" spans="1:3">
      <c r="A25" s="311"/>
      <c r="B25" s="260"/>
      <c r="C25" s="260"/>
    </row>
    <row r="26" spans="1:3">
      <c r="A26" s="311"/>
      <c r="B26" s="260"/>
      <c r="C26" s="260"/>
    </row>
    <row r="27" spans="1:3">
      <c r="A27" s="311"/>
      <c r="B27" s="260"/>
      <c r="C27" s="260"/>
    </row>
    <row r="28" spans="1:3">
      <c r="A28" s="311"/>
      <c r="B28" s="260"/>
      <c r="C28" s="260"/>
    </row>
    <row r="29" spans="1:3">
      <c r="A29" s="311"/>
      <c r="B29" s="260"/>
      <c r="C29" s="260"/>
    </row>
    <row r="30" spans="1:3">
      <c r="B30" s="259"/>
      <c r="C30" s="259"/>
    </row>
    <row r="31" spans="1:3">
      <c r="A31" s="251"/>
      <c r="B31" s="257"/>
      <c r="C31" s="257"/>
    </row>
    <row r="32" spans="1:3">
      <c r="A32" s="311"/>
      <c r="B32" s="260"/>
      <c r="C32" s="260"/>
    </row>
    <row r="33" spans="1:3">
      <c r="A33" s="311"/>
      <c r="B33" s="260"/>
      <c r="C33" s="260"/>
    </row>
    <row r="34" spans="1:3">
      <c r="A34" s="311"/>
      <c r="B34" s="260"/>
      <c r="C34" s="260"/>
    </row>
    <row r="35" spans="1:3">
      <c r="A35" s="311"/>
      <c r="B35" s="260"/>
      <c r="C35" s="260"/>
    </row>
    <row r="37" spans="1:3">
      <c r="A37"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9"/>
  <sheetViews>
    <sheetView showGridLines="0" zoomScaleNormal="100" zoomScaleSheetLayoutView="100" workbookViewId="0"/>
  </sheetViews>
  <sheetFormatPr defaultRowHeight="12.75"/>
  <cols>
    <col min="1" max="1" width="38" style="247" customWidth="1"/>
    <col min="2" max="2" width="13.85546875" style="247" customWidth="1"/>
    <col min="3" max="3" width="12.7109375" style="247" customWidth="1"/>
    <col min="4" max="4" width="12.140625" style="247" customWidth="1"/>
    <col min="5" max="5" width="10.7109375" style="247" customWidth="1"/>
    <col min="6" max="16384" width="9.140625" style="247"/>
  </cols>
  <sheetData>
    <row r="1" spans="1:8">
      <c r="A1" s="417" t="s">
        <v>795</v>
      </c>
      <c r="B1" s="417"/>
      <c r="C1" s="417"/>
      <c r="D1" s="417"/>
      <c r="E1" s="417"/>
    </row>
    <row r="2" spans="1:8">
      <c r="A2" s="1"/>
      <c r="B2" s="1"/>
    </row>
    <row r="3" spans="1:8" ht="42" customHeight="1" thickBot="1">
      <c r="A3" s="395" t="s">
        <v>697</v>
      </c>
      <c r="B3" s="439" t="s">
        <v>281</v>
      </c>
      <c r="C3" s="440" t="s">
        <v>279</v>
      </c>
      <c r="D3" s="439" t="s">
        <v>433</v>
      </c>
      <c r="E3" s="441" t="s">
        <v>21</v>
      </c>
    </row>
    <row r="4" spans="1:8" ht="15.75" customHeight="1" thickTop="1">
      <c r="A4" s="247" t="s">
        <v>277</v>
      </c>
      <c r="B4" s="365">
        <v>87634</v>
      </c>
      <c r="C4" s="404" t="s">
        <v>96</v>
      </c>
      <c r="D4" s="437" t="s">
        <v>96</v>
      </c>
      <c r="E4" s="564">
        <v>87634</v>
      </c>
    </row>
    <row r="5" spans="1:8" s="1" customFormat="1" ht="15.75" customHeight="1">
      <c r="A5" s="247" t="s">
        <v>18</v>
      </c>
      <c r="B5" s="365">
        <v>80116</v>
      </c>
      <c r="C5" s="404" t="s">
        <v>96</v>
      </c>
      <c r="D5" s="437" t="s">
        <v>96</v>
      </c>
      <c r="E5" s="556">
        <v>80116</v>
      </c>
      <c r="F5" s="247"/>
      <c r="G5" s="247"/>
      <c r="H5" s="341"/>
    </row>
    <row r="6" spans="1:8" s="1" customFormat="1" ht="15.75" customHeight="1">
      <c r="A6" s="247" t="s">
        <v>19</v>
      </c>
      <c r="B6" s="365"/>
      <c r="C6" s="404"/>
      <c r="D6" s="437"/>
      <c r="E6" s="556"/>
      <c r="F6" s="247"/>
      <c r="G6" s="247"/>
      <c r="H6" s="341"/>
    </row>
    <row r="7" spans="1:8" s="1" customFormat="1" ht="15.75" customHeight="1">
      <c r="A7" s="307" t="s">
        <v>434</v>
      </c>
      <c r="B7" s="365">
        <v>358708</v>
      </c>
      <c r="C7" s="404">
        <v>14251</v>
      </c>
      <c r="D7" s="404">
        <v>2046</v>
      </c>
      <c r="E7" s="556">
        <v>375005</v>
      </c>
      <c r="F7" s="247"/>
      <c r="G7" s="247"/>
      <c r="H7" s="341"/>
    </row>
    <row r="8" spans="1:8" s="1" customFormat="1" ht="15.75" customHeight="1">
      <c r="A8" s="307" t="s">
        <v>435</v>
      </c>
      <c r="B8" s="365">
        <v>312260</v>
      </c>
      <c r="C8" s="404">
        <v>21854</v>
      </c>
      <c r="D8" s="404">
        <v>3303</v>
      </c>
      <c r="E8" s="556">
        <v>337417</v>
      </c>
      <c r="F8" s="247"/>
      <c r="G8" s="247"/>
      <c r="H8" s="341"/>
    </row>
    <row r="9" spans="1:8" s="1" customFormat="1" ht="15.75" customHeight="1">
      <c r="A9" s="247" t="s">
        <v>249</v>
      </c>
      <c r="B9" s="365">
        <v>82042</v>
      </c>
      <c r="C9" s="404" t="s">
        <v>96</v>
      </c>
      <c r="D9" s="437" t="s">
        <v>96</v>
      </c>
      <c r="E9" s="556">
        <v>82042</v>
      </c>
      <c r="F9" s="247"/>
      <c r="G9" s="247"/>
      <c r="H9" s="341"/>
    </row>
    <row r="10" spans="1:8" s="1" customFormat="1" ht="15.75" customHeight="1">
      <c r="A10" s="247" t="s">
        <v>382</v>
      </c>
      <c r="B10" s="365">
        <v>8616.6003579999997</v>
      </c>
      <c r="C10" s="404" t="s">
        <v>96</v>
      </c>
      <c r="D10" s="437" t="s">
        <v>96</v>
      </c>
      <c r="E10" s="556">
        <v>8616.6003579999997</v>
      </c>
      <c r="F10" s="247"/>
      <c r="G10" s="247"/>
      <c r="H10" s="341"/>
    </row>
    <row r="11" spans="1:8">
      <c r="A11" s="100" t="s">
        <v>728</v>
      </c>
      <c r="B11" s="363">
        <v>929376.60035800003</v>
      </c>
      <c r="C11" s="363">
        <v>36105</v>
      </c>
      <c r="D11" s="363">
        <v>5349</v>
      </c>
      <c r="E11" s="603">
        <v>970830.60035800003</v>
      </c>
    </row>
    <row r="12" spans="1:8">
      <c r="A12" s="311"/>
      <c r="B12" s="260"/>
    </row>
    <row r="13" spans="1:8">
      <c r="A13" s="311"/>
      <c r="B13" s="262"/>
    </row>
    <row r="14" spans="1:8" ht="42" customHeight="1" thickBot="1">
      <c r="A14" s="395" t="s">
        <v>640</v>
      </c>
      <c r="B14" s="439" t="s">
        <v>281</v>
      </c>
      <c r="C14" s="440" t="s">
        <v>279</v>
      </c>
      <c r="D14" s="439" t="s">
        <v>433</v>
      </c>
      <c r="E14" s="441" t="s">
        <v>21</v>
      </c>
    </row>
    <row r="15" spans="1:8" ht="15.75" customHeight="1" thickTop="1">
      <c r="A15" s="247" t="s">
        <v>277</v>
      </c>
      <c r="B15" s="365">
        <v>48102</v>
      </c>
      <c r="C15" s="404" t="s">
        <v>96</v>
      </c>
      <c r="D15" s="437" t="s">
        <v>96</v>
      </c>
      <c r="E15" s="564">
        <v>48102</v>
      </c>
    </row>
    <row r="16" spans="1:8" ht="15.75" customHeight="1">
      <c r="A16" s="247" t="s">
        <v>18</v>
      </c>
      <c r="B16" s="365">
        <v>87491</v>
      </c>
      <c r="C16" s="404" t="s">
        <v>96</v>
      </c>
      <c r="D16" s="437" t="s">
        <v>96</v>
      </c>
      <c r="E16" s="556">
        <v>87491</v>
      </c>
    </row>
    <row r="17" spans="1:5" ht="15.75" customHeight="1">
      <c r="A17" s="247" t="s">
        <v>19</v>
      </c>
      <c r="B17" s="365"/>
      <c r="C17" s="404"/>
      <c r="D17" s="437"/>
      <c r="E17" s="556"/>
    </row>
    <row r="18" spans="1:5" ht="15.75" customHeight="1">
      <c r="A18" s="307" t="s">
        <v>434</v>
      </c>
      <c r="B18" s="365">
        <v>337153</v>
      </c>
      <c r="C18" s="404">
        <v>17302</v>
      </c>
      <c r="D18" s="404">
        <v>1276</v>
      </c>
      <c r="E18" s="556">
        <v>355731</v>
      </c>
    </row>
    <row r="19" spans="1:5" ht="15.75" customHeight="1">
      <c r="A19" s="307" t="s">
        <v>435</v>
      </c>
      <c r="B19" s="365">
        <v>291277</v>
      </c>
      <c r="C19" s="404">
        <v>26532</v>
      </c>
      <c r="D19" s="404">
        <v>6810</v>
      </c>
      <c r="E19" s="556">
        <v>324619</v>
      </c>
    </row>
    <row r="20" spans="1:5" ht="15.75" customHeight="1">
      <c r="A20" s="247" t="s">
        <v>249</v>
      </c>
      <c r="B20" s="365">
        <v>82714</v>
      </c>
      <c r="C20" s="404" t="s">
        <v>96</v>
      </c>
      <c r="D20" s="437" t="s">
        <v>96</v>
      </c>
      <c r="E20" s="556">
        <v>82714</v>
      </c>
    </row>
    <row r="21" spans="1:5" ht="15.75" customHeight="1">
      <c r="A21" s="247" t="s">
        <v>382</v>
      </c>
      <c r="B21" s="365">
        <v>4581</v>
      </c>
      <c r="C21" s="404" t="s">
        <v>96</v>
      </c>
      <c r="D21" s="437" t="s">
        <v>96</v>
      </c>
      <c r="E21" s="556">
        <v>4581</v>
      </c>
    </row>
    <row r="22" spans="1:5" ht="15.75" customHeight="1">
      <c r="A22" s="100" t="s">
        <v>728</v>
      </c>
      <c r="B22" s="363">
        <v>851318</v>
      </c>
      <c r="C22" s="363">
        <v>43834</v>
      </c>
      <c r="D22" s="363">
        <v>8086</v>
      </c>
      <c r="E22" s="603">
        <v>903238</v>
      </c>
    </row>
    <row r="23" spans="1:5">
      <c r="A23" s="251"/>
      <c r="B23" s="259"/>
    </row>
    <row r="24" spans="1:5">
      <c r="A24" s="311"/>
      <c r="B24" s="260"/>
    </row>
    <row r="25" spans="1:5">
      <c r="A25" s="345"/>
      <c r="B25" s="259"/>
    </row>
    <row r="26" spans="1:5">
      <c r="A26" s="251"/>
      <c r="B26" s="259"/>
    </row>
    <row r="27" spans="1:5">
      <c r="A27" s="311"/>
      <c r="B27" s="260"/>
    </row>
    <row r="28" spans="1:5">
      <c r="A28" s="311"/>
      <c r="B28" s="260"/>
    </row>
    <row r="29" spans="1:5">
      <c r="A29" s="311"/>
      <c r="B29" s="260"/>
    </row>
    <row r="30" spans="1:5">
      <c r="A30" s="311"/>
      <c r="B30" s="260"/>
    </row>
    <row r="31" spans="1:5">
      <c r="A31" s="311"/>
      <c r="B31" s="260"/>
    </row>
    <row r="32" spans="1:5">
      <c r="B32" s="259"/>
    </row>
    <row r="33" spans="1:2">
      <c r="A33" s="251"/>
      <c r="B33" s="257"/>
    </row>
    <row r="34" spans="1:2">
      <c r="A34" s="311"/>
      <c r="B34" s="260"/>
    </row>
    <row r="35" spans="1:2">
      <c r="A35" s="311"/>
      <c r="B35" s="260"/>
    </row>
    <row r="36" spans="1:2">
      <c r="A36" s="311"/>
      <c r="B36" s="260"/>
    </row>
    <row r="37" spans="1:2">
      <c r="A37" s="311"/>
      <c r="B37" s="260"/>
    </row>
    <row r="39" spans="1:2">
      <c r="A39"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1"/>
  <sheetViews>
    <sheetView showGridLines="0" zoomScaleNormal="100" zoomScaleSheetLayoutView="100" workbookViewId="0">
      <selection activeCell="I18" sqref="I18:I19"/>
    </sheetView>
  </sheetViews>
  <sheetFormatPr defaultRowHeight="12.75"/>
  <cols>
    <col min="1" max="1" width="38" style="247" customWidth="1"/>
    <col min="2" max="2" width="10.5703125" style="247" customWidth="1"/>
    <col min="3" max="3" width="10.140625" style="247" customWidth="1"/>
    <col min="4" max="5" width="10.5703125" style="247" customWidth="1"/>
    <col min="6" max="7" width="11.28515625" style="247" customWidth="1"/>
    <col min="8" max="16384" width="9.140625" style="247"/>
  </cols>
  <sheetData>
    <row r="1" spans="1:9">
      <c r="A1" s="645" t="s">
        <v>796</v>
      </c>
      <c r="B1" s="645"/>
      <c r="C1" s="645"/>
      <c r="D1" s="645"/>
      <c r="E1" s="645"/>
      <c r="F1" s="645"/>
      <c r="G1" s="645"/>
    </row>
    <row r="2" spans="1:9">
      <c r="A2" s="1"/>
      <c r="B2" s="1"/>
      <c r="C2" s="1"/>
    </row>
    <row r="3" spans="1:9" ht="30" customHeight="1" thickBot="1">
      <c r="A3" s="438" t="s">
        <v>697</v>
      </c>
      <c r="B3" s="407" t="s">
        <v>436</v>
      </c>
      <c r="C3" s="407" t="s">
        <v>437</v>
      </c>
      <c r="D3" s="407" t="s">
        <v>438</v>
      </c>
      <c r="E3" s="407" t="s">
        <v>439</v>
      </c>
      <c r="F3" s="407" t="s">
        <v>440</v>
      </c>
      <c r="G3" s="407" t="s">
        <v>21</v>
      </c>
    </row>
    <row r="4" spans="1:9" ht="15.75" customHeight="1" thickTop="1">
      <c r="A4" s="247" t="s">
        <v>434</v>
      </c>
      <c r="B4" s="252">
        <v>5388</v>
      </c>
      <c r="C4" s="252">
        <v>4282</v>
      </c>
      <c r="D4" s="252">
        <v>1589</v>
      </c>
      <c r="E4" s="252">
        <v>1211</v>
      </c>
      <c r="F4" s="252">
        <v>1781</v>
      </c>
      <c r="G4" s="252">
        <v>14251</v>
      </c>
    </row>
    <row r="5" spans="1:9" s="1" customFormat="1" ht="15.75" customHeight="1">
      <c r="A5" s="247" t="s">
        <v>435</v>
      </c>
      <c r="B5" s="442">
        <v>3196</v>
      </c>
      <c r="C5" s="442">
        <v>8708</v>
      </c>
      <c r="D5" s="442">
        <v>4989</v>
      </c>
      <c r="E5" s="442">
        <v>391</v>
      </c>
      <c r="F5" s="442">
        <v>4570</v>
      </c>
      <c r="G5" s="253">
        <v>21854</v>
      </c>
      <c r="H5" s="247"/>
      <c r="I5" s="341"/>
    </row>
    <row r="6" spans="1:9" s="1" customFormat="1" ht="15.75" customHeight="1">
      <c r="A6" s="100" t="s">
        <v>441</v>
      </c>
      <c r="B6" s="444">
        <v>8584</v>
      </c>
      <c r="C6" s="444">
        <v>12990</v>
      </c>
      <c r="D6" s="444">
        <v>6578</v>
      </c>
      <c r="E6" s="444">
        <v>1602</v>
      </c>
      <c r="F6" s="444">
        <v>6351</v>
      </c>
      <c r="G6" s="364">
        <v>36105</v>
      </c>
      <c r="H6" s="251"/>
      <c r="I6" s="341"/>
    </row>
    <row r="7" spans="1:9" s="1" customFormat="1" ht="15.75" customHeight="1">
      <c r="A7" s="311"/>
      <c r="B7" s="350"/>
      <c r="C7" s="350"/>
      <c r="D7" s="350"/>
      <c r="E7" s="350"/>
      <c r="F7" s="350"/>
      <c r="G7" s="256"/>
      <c r="H7" s="247"/>
      <c r="I7" s="341"/>
    </row>
    <row r="8" spans="1:9" s="1" customFormat="1" ht="15.75" customHeight="1">
      <c r="A8" s="247"/>
      <c r="B8" s="247"/>
      <c r="C8" s="443"/>
      <c r="D8" s="443"/>
      <c r="E8" s="443"/>
      <c r="F8" s="443"/>
      <c r="G8" s="443"/>
      <c r="H8" s="247"/>
      <c r="I8" s="341"/>
    </row>
    <row r="9" spans="1:9" s="1" customFormat="1" ht="30" customHeight="1" thickBot="1">
      <c r="A9" s="438" t="s">
        <v>640</v>
      </c>
      <c r="B9" s="588" t="s">
        <v>436</v>
      </c>
      <c r="C9" s="588" t="s">
        <v>437</v>
      </c>
      <c r="D9" s="588" t="s">
        <v>438</v>
      </c>
      <c r="E9" s="588" t="s">
        <v>439</v>
      </c>
      <c r="F9" s="588" t="s">
        <v>440</v>
      </c>
      <c r="G9" s="588" t="s">
        <v>21</v>
      </c>
      <c r="H9" s="247"/>
      <c r="I9" s="341"/>
    </row>
    <row r="10" spans="1:9" s="1" customFormat="1" ht="15.75" customHeight="1" thickTop="1">
      <c r="A10" s="247" t="s">
        <v>434</v>
      </c>
      <c r="B10" s="252">
        <v>9638</v>
      </c>
      <c r="C10" s="252">
        <v>3779</v>
      </c>
      <c r="D10" s="252">
        <v>1681</v>
      </c>
      <c r="E10" s="252">
        <v>662</v>
      </c>
      <c r="F10" s="252">
        <v>1542</v>
      </c>
      <c r="G10" s="252">
        <v>17302</v>
      </c>
      <c r="H10" s="247"/>
      <c r="I10" s="341"/>
    </row>
    <row r="11" spans="1:9" s="1" customFormat="1" ht="15.75" customHeight="1">
      <c r="A11" s="247" t="s">
        <v>435</v>
      </c>
      <c r="B11" s="442">
        <v>3706</v>
      </c>
      <c r="C11" s="442">
        <v>9437</v>
      </c>
      <c r="D11" s="442">
        <v>5237</v>
      </c>
      <c r="E11" s="442">
        <v>554</v>
      </c>
      <c r="F11" s="442">
        <v>7598</v>
      </c>
      <c r="G11" s="253">
        <v>26532</v>
      </c>
      <c r="H11" s="247"/>
      <c r="I11" s="341"/>
    </row>
    <row r="12" spans="1:9" ht="15.75" customHeight="1">
      <c r="A12" s="100" t="s">
        <v>441</v>
      </c>
      <c r="B12" s="444">
        <v>13344</v>
      </c>
      <c r="C12" s="444">
        <v>13216</v>
      </c>
      <c r="D12" s="444">
        <v>6918</v>
      </c>
      <c r="E12" s="444">
        <v>1216</v>
      </c>
      <c r="F12" s="444">
        <v>9140</v>
      </c>
      <c r="G12" s="364">
        <v>43834</v>
      </c>
    </row>
    <row r="13" spans="1:9">
      <c r="C13" s="365"/>
      <c r="D13" s="365"/>
    </row>
    <row r="14" spans="1:9">
      <c r="C14" s="365"/>
      <c r="D14" s="365"/>
      <c r="F14" s="365"/>
    </row>
    <row r="15" spans="1:9">
      <c r="A15" s="251"/>
      <c r="B15" s="259"/>
      <c r="C15" s="259"/>
    </row>
    <row r="16" spans="1:9">
      <c r="A16" s="311"/>
      <c r="B16" s="260"/>
      <c r="C16" s="260"/>
    </row>
    <row r="17" spans="1:3">
      <c r="A17" s="345"/>
      <c r="B17" s="259"/>
      <c r="C17" s="259"/>
    </row>
    <row r="18" spans="1:3">
      <c r="A18" s="251"/>
      <c r="B18" s="259"/>
      <c r="C18" s="259"/>
    </row>
    <row r="19" spans="1:3">
      <c r="A19" s="311"/>
      <c r="B19" s="260"/>
      <c r="C19" s="260"/>
    </row>
    <row r="20" spans="1:3">
      <c r="A20" s="311"/>
      <c r="B20" s="260"/>
      <c r="C20" s="260"/>
    </row>
    <row r="21" spans="1:3">
      <c r="A21" s="311"/>
      <c r="B21" s="260"/>
      <c r="C21" s="260"/>
    </row>
    <row r="22" spans="1:3">
      <c r="A22" s="311"/>
      <c r="B22" s="260"/>
      <c r="C22" s="260"/>
    </row>
    <row r="23" spans="1:3">
      <c r="A23" s="311"/>
      <c r="B23" s="260"/>
      <c r="C23" s="260"/>
    </row>
    <row r="24" spans="1:3">
      <c r="B24" s="259"/>
      <c r="C24" s="259"/>
    </row>
    <row r="25" spans="1:3">
      <c r="A25" s="251"/>
      <c r="B25" s="257"/>
      <c r="C25" s="257"/>
    </row>
    <row r="26" spans="1:3">
      <c r="A26" s="311"/>
      <c r="B26" s="260"/>
      <c r="C26" s="260"/>
    </row>
    <row r="27" spans="1:3">
      <c r="A27" s="311"/>
      <c r="B27" s="260"/>
      <c r="C27" s="260"/>
    </row>
    <row r="28" spans="1:3">
      <c r="A28" s="311"/>
      <c r="B28" s="260"/>
      <c r="C28" s="260"/>
    </row>
    <row r="29" spans="1:3">
      <c r="A29" s="311"/>
      <c r="B29" s="260"/>
      <c r="C29" s="260"/>
    </row>
    <row r="31" spans="1:3">
      <c r="A31" s="311"/>
    </row>
  </sheetData>
  <mergeCells count="1">
    <mergeCell ref="A1:G1"/>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66"/>
  <sheetViews>
    <sheetView showGridLines="0" zoomScaleNormal="100" zoomScaleSheetLayoutView="100" workbookViewId="0"/>
  </sheetViews>
  <sheetFormatPr defaultRowHeight="15"/>
  <cols>
    <col min="1" max="1" width="35.42578125" style="250" customWidth="1"/>
    <col min="2" max="5" width="10.28515625" style="250" customWidth="1"/>
    <col min="6" max="16384" width="9.140625" style="250"/>
  </cols>
  <sheetData>
    <row r="1" spans="1:7" s="247" customFormat="1">
      <c r="A1" s="417" t="s">
        <v>797</v>
      </c>
      <c r="B1"/>
    </row>
    <row r="2" spans="1:7" s="247" customFormat="1">
      <c r="A2"/>
      <c r="B2"/>
    </row>
    <row r="3" spans="1:7" ht="30" customHeight="1" thickBot="1">
      <c r="A3" s="375" t="s">
        <v>697</v>
      </c>
      <c r="B3" s="407" t="s">
        <v>729</v>
      </c>
      <c r="C3" s="407" t="s">
        <v>730</v>
      </c>
      <c r="D3" s="588" t="s">
        <v>160</v>
      </c>
      <c r="E3" s="588" t="s">
        <v>731</v>
      </c>
    </row>
    <row r="4" spans="1:7" customFormat="1" ht="15.75" customHeight="1" thickTop="1">
      <c r="A4" s="247" t="s">
        <v>76</v>
      </c>
      <c r="B4" s="611">
        <v>1748</v>
      </c>
      <c r="C4" s="611">
        <v>3146</v>
      </c>
      <c r="D4" s="611">
        <v>3019</v>
      </c>
      <c r="E4" s="611">
        <v>2523</v>
      </c>
      <c r="F4" s="250"/>
      <c r="G4" s="279"/>
    </row>
    <row r="5" spans="1:7" customFormat="1" ht="15.75" customHeight="1">
      <c r="A5" s="247" t="s">
        <v>442</v>
      </c>
      <c r="B5" s="611">
        <v>1775</v>
      </c>
      <c r="C5" s="611">
        <v>6054</v>
      </c>
      <c r="D5" s="612">
        <v>0</v>
      </c>
      <c r="E5" s="611">
        <v>6054</v>
      </c>
      <c r="F5" s="250"/>
      <c r="G5" s="279"/>
    </row>
    <row r="6" spans="1:7" customFormat="1" ht="15.75" customHeight="1">
      <c r="A6" s="247" t="s">
        <v>443</v>
      </c>
      <c r="B6" s="612">
        <v>-335</v>
      </c>
      <c r="C6" s="611">
        <v>522</v>
      </c>
      <c r="D6" s="611">
        <v>2422</v>
      </c>
      <c r="E6" s="612">
        <v>0</v>
      </c>
      <c r="F6" s="250"/>
      <c r="G6" s="279"/>
    </row>
    <row r="7" spans="1:7" customFormat="1" ht="15.75" customHeight="1">
      <c r="A7" s="311" t="s">
        <v>23</v>
      </c>
      <c r="B7" s="611">
        <v>129</v>
      </c>
      <c r="C7" s="611">
        <v>182</v>
      </c>
      <c r="D7" s="611">
        <v>512</v>
      </c>
      <c r="E7" s="612">
        <v>0</v>
      </c>
      <c r="F7" s="250"/>
      <c r="G7" s="279"/>
    </row>
    <row r="8" spans="1:7" customFormat="1" ht="15.75" customHeight="1">
      <c r="A8" s="100" t="s">
        <v>21</v>
      </c>
      <c r="B8" s="363">
        <v>3317</v>
      </c>
      <c r="C8" s="446">
        <v>9904</v>
      </c>
      <c r="D8" s="363">
        <v>5953</v>
      </c>
      <c r="E8" s="363">
        <v>8577</v>
      </c>
      <c r="F8" s="250"/>
      <c r="G8" s="279"/>
    </row>
    <row r="9" spans="1:7">
      <c r="A9" s="247"/>
      <c r="B9" s="247"/>
      <c r="C9" s="245"/>
      <c r="D9" s="245"/>
      <c r="E9" s="245"/>
    </row>
    <row r="10" spans="1:7">
      <c r="A10" s="247"/>
      <c r="B10" s="247"/>
      <c r="C10" s="245"/>
      <c r="D10" s="245"/>
      <c r="E10" s="245"/>
    </row>
    <row r="11" spans="1:7" ht="30" customHeight="1" thickBot="1">
      <c r="A11" s="375" t="s">
        <v>640</v>
      </c>
      <c r="B11" s="588" t="s">
        <v>729</v>
      </c>
      <c r="C11" s="588" t="s">
        <v>730</v>
      </c>
      <c r="D11" s="588" t="s">
        <v>160</v>
      </c>
      <c r="E11" s="588" t="s">
        <v>731</v>
      </c>
    </row>
    <row r="12" spans="1:7" ht="15.75" thickTop="1">
      <c r="A12" s="247" t="s">
        <v>76</v>
      </c>
      <c r="B12" s="612">
        <v>-97</v>
      </c>
      <c r="C12" s="611">
        <v>1465</v>
      </c>
      <c r="D12" s="611">
        <v>3901</v>
      </c>
      <c r="E12" s="611">
        <v>1128</v>
      </c>
    </row>
    <row r="13" spans="1:7">
      <c r="A13" s="247" t="s">
        <v>442</v>
      </c>
      <c r="B13" s="611">
        <v>452</v>
      </c>
      <c r="C13" s="611">
        <v>1898</v>
      </c>
      <c r="D13" s="612">
        <v>0</v>
      </c>
      <c r="E13" s="611">
        <v>1898</v>
      </c>
    </row>
    <row r="14" spans="1:7">
      <c r="A14" s="247" t="s">
        <v>443</v>
      </c>
      <c r="B14" s="612">
        <v>-913</v>
      </c>
      <c r="C14" s="611">
        <v>596</v>
      </c>
      <c r="D14" s="611">
        <v>2959</v>
      </c>
      <c r="E14" s="612">
        <v>0</v>
      </c>
    </row>
    <row r="15" spans="1:7">
      <c r="A15" s="311" t="s">
        <v>23</v>
      </c>
      <c r="B15" s="612">
        <v>-34</v>
      </c>
      <c r="C15" s="611">
        <v>105</v>
      </c>
      <c r="D15" s="611">
        <v>608</v>
      </c>
      <c r="E15" s="612">
        <v>0</v>
      </c>
    </row>
    <row r="16" spans="1:7">
      <c r="A16" s="100" t="s">
        <v>21</v>
      </c>
      <c r="B16" s="613">
        <v>-591</v>
      </c>
      <c r="C16" s="446">
        <v>4063</v>
      </c>
      <c r="D16" s="363">
        <v>7468</v>
      </c>
      <c r="E16" s="363">
        <v>3025</v>
      </c>
    </row>
    <row r="17" spans="1:2">
      <c r="A17" s="246"/>
      <c r="B17" s="260"/>
    </row>
    <row r="18" spans="1:2">
      <c r="A18" s="251"/>
      <c r="B18" s="259"/>
    </row>
    <row r="19" spans="1:2">
      <c r="A19" s="265"/>
      <c r="B19" s="260"/>
    </row>
    <row r="20" spans="1:2">
      <c r="A20" s="261"/>
      <c r="B20" s="259"/>
    </row>
    <row r="21" spans="1:2">
      <c r="A21" s="251"/>
      <c r="B21" s="259"/>
    </row>
    <row r="22" spans="1:2">
      <c r="A22" s="265"/>
      <c r="B22" s="260"/>
    </row>
    <row r="23" spans="1:2">
      <c r="A23" s="265"/>
      <c r="B23" s="260"/>
    </row>
    <row r="24" spans="1:2">
      <c r="A24" s="265"/>
      <c r="B24" s="260"/>
    </row>
    <row r="25" spans="1:2">
      <c r="A25" s="265"/>
      <c r="B25" s="260"/>
    </row>
    <row r="26" spans="1:2">
      <c r="A26" s="265"/>
      <c r="B26" s="260"/>
    </row>
    <row r="27" spans="1:2">
      <c r="A27" s="245"/>
      <c r="B27" s="259"/>
    </row>
    <row r="28" spans="1:2">
      <c r="A28" s="251"/>
      <c r="B28" s="258"/>
    </row>
    <row r="29" spans="1:2">
      <c r="A29" s="265"/>
      <c r="B29" s="260"/>
    </row>
    <row r="30" spans="1:2">
      <c r="A30" s="265"/>
      <c r="B30" s="260"/>
    </row>
    <row r="31" spans="1:2">
      <c r="A31" s="265"/>
      <c r="B31" s="260"/>
    </row>
    <row r="32" spans="1:2">
      <c r="A32" s="265"/>
      <c r="B32" s="260"/>
    </row>
    <row r="33" spans="1:2">
      <c r="A33" s="245"/>
      <c r="B33" s="245"/>
    </row>
    <row r="34" spans="1:2">
      <c r="A34" s="266"/>
      <c r="B34" s="245"/>
    </row>
    <row r="35" spans="1:2">
      <c r="A35" s="245"/>
      <c r="B35" s="245"/>
    </row>
    <row r="36" spans="1:2">
      <c r="A36" s="245"/>
      <c r="B36" s="245"/>
    </row>
    <row r="37" spans="1:2">
      <c r="A37" s="245"/>
      <c r="B37" s="245"/>
    </row>
    <row r="38" spans="1:2">
      <c r="A38" s="245"/>
      <c r="B38" s="245"/>
    </row>
    <row r="39" spans="1:2">
      <c r="A39" s="245"/>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69"/>
  <sheetViews>
    <sheetView showGridLines="0" zoomScaleNormal="100" zoomScaleSheetLayoutView="100" workbookViewId="0">
      <selection activeCell="G8" sqref="G8"/>
    </sheetView>
  </sheetViews>
  <sheetFormatPr defaultRowHeight="15"/>
  <cols>
    <col min="1" max="1" width="37.5703125" style="250" customWidth="1"/>
    <col min="2" max="2" width="14.85546875" style="250" customWidth="1"/>
    <col min="3" max="16384" width="9.140625" style="250"/>
  </cols>
  <sheetData>
    <row r="1" spans="1:5" s="247" customFormat="1">
      <c r="A1" s="1" t="s">
        <v>732</v>
      </c>
      <c r="B1"/>
    </row>
    <row r="2" spans="1:5" s="247" customFormat="1">
      <c r="A2"/>
      <c r="B2"/>
    </row>
    <row r="3" spans="1:5" ht="22.5" customHeight="1" thickBot="1">
      <c r="A3" s="451" t="s">
        <v>444</v>
      </c>
      <c r="B3" s="452" t="s">
        <v>445</v>
      </c>
    </row>
    <row r="4" spans="1:5" s="247" customFormat="1" ht="15.75" customHeight="1" thickTop="1">
      <c r="A4" s="447" t="s">
        <v>446</v>
      </c>
      <c r="B4" s="448">
        <v>791</v>
      </c>
    </row>
    <row r="5" spans="1:5" customFormat="1" ht="15.75" customHeight="1">
      <c r="A5" s="447" t="s">
        <v>448</v>
      </c>
      <c r="B5" s="448">
        <v>619</v>
      </c>
      <c r="C5" s="250"/>
      <c r="D5" s="250"/>
      <c r="E5" s="279"/>
    </row>
    <row r="6" spans="1:5" customFormat="1" ht="15.75" customHeight="1">
      <c r="A6" s="447" t="s">
        <v>447</v>
      </c>
      <c r="B6" s="448">
        <v>520</v>
      </c>
      <c r="C6" s="250"/>
      <c r="D6" s="250"/>
      <c r="E6" s="279"/>
    </row>
    <row r="7" spans="1:5" customFormat="1" ht="15.75" customHeight="1">
      <c r="A7" s="447" t="s">
        <v>449</v>
      </c>
      <c r="B7" s="448">
        <v>3478</v>
      </c>
      <c r="C7" s="250"/>
      <c r="D7" s="250"/>
      <c r="E7" s="279"/>
    </row>
    <row r="8" spans="1:5" customFormat="1" ht="15.75" customHeight="1">
      <c r="A8" s="447" t="s">
        <v>649</v>
      </c>
      <c r="B8" s="448">
        <v>-295</v>
      </c>
      <c r="C8" s="250"/>
      <c r="D8" s="250"/>
      <c r="E8" s="279"/>
    </row>
    <row r="9" spans="1:5" customFormat="1" ht="15.75" customHeight="1">
      <c r="A9" s="449" t="s">
        <v>12</v>
      </c>
      <c r="B9" s="448">
        <v>-250</v>
      </c>
      <c r="C9" s="250"/>
      <c r="D9" s="250"/>
      <c r="E9" s="279"/>
    </row>
    <row r="10" spans="1:5" ht="15.75" customHeight="1">
      <c r="A10" s="355" t="s">
        <v>451</v>
      </c>
      <c r="B10" s="454">
        <v>4863</v>
      </c>
    </row>
    <row r="11" spans="1:5">
      <c r="A11" s="265"/>
      <c r="B11" s="262"/>
    </row>
    <row r="12" spans="1:5">
      <c r="A12" s="246"/>
      <c r="B12" s="260"/>
    </row>
    <row r="13" spans="1:5">
      <c r="A13" s="251"/>
      <c r="B13" s="260"/>
    </row>
    <row r="14" spans="1:5">
      <c r="A14" s="265"/>
      <c r="B14" s="260"/>
    </row>
    <row r="15" spans="1:5">
      <c r="A15" s="265"/>
      <c r="B15" s="260"/>
    </row>
    <row r="16" spans="1:5">
      <c r="A16" s="265"/>
      <c r="B16" s="260"/>
    </row>
    <row r="17" spans="1:2">
      <c r="A17" s="265"/>
      <c r="B17" s="260"/>
    </row>
    <row r="18" spans="1:2">
      <c r="A18" s="265"/>
      <c r="B18" s="260"/>
    </row>
    <row r="19" spans="1:2">
      <c r="A19" s="265"/>
      <c r="B19" s="260"/>
    </row>
    <row r="20" spans="1:2">
      <c r="A20" s="246"/>
      <c r="B20" s="260"/>
    </row>
    <row r="21" spans="1:2">
      <c r="A21" s="251"/>
      <c r="B21" s="259"/>
    </row>
    <row r="22" spans="1:2">
      <c r="A22" s="265"/>
      <c r="B22" s="260"/>
    </row>
    <row r="23" spans="1:2">
      <c r="A23" s="261"/>
      <c r="B23" s="259"/>
    </row>
    <row r="24" spans="1:2">
      <c r="A24" s="251"/>
      <c r="B24" s="259"/>
    </row>
    <row r="25" spans="1:2">
      <c r="A25" s="265"/>
      <c r="B25" s="260"/>
    </row>
    <row r="26" spans="1:2">
      <c r="A26" s="265"/>
      <c r="B26" s="260"/>
    </row>
    <row r="27" spans="1:2">
      <c r="A27" s="265"/>
      <c r="B27" s="260"/>
    </row>
    <row r="28" spans="1:2">
      <c r="A28" s="265"/>
      <c r="B28" s="260"/>
    </row>
    <row r="29" spans="1:2">
      <c r="A29" s="265"/>
      <c r="B29" s="260"/>
    </row>
    <row r="30" spans="1:2">
      <c r="A30" s="245"/>
      <c r="B30" s="259"/>
    </row>
    <row r="31" spans="1:2">
      <c r="A31" s="251"/>
      <c r="B31" s="258"/>
    </row>
    <row r="32" spans="1:2">
      <c r="A32" s="265"/>
      <c r="B32" s="260"/>
    </row>
    <row r="33" spans="1:2">
      <c r="A33" s="265"/>
      <c r="B33" s="260"/>
    </row>
    <row r="34" spans="1:2">
      <c r="A34" s="265"/>
      <c r="B34" s="260"/>
    </row>
    <row r="35" spans="1:2">
      <c r="A35" s="265"/>
      <c r="B35" s="260"/>
    </row>
    <row r="36" spans="1:2">
      <c r="A36" s="245"/>
      <c r="B36" s="245"/>
    </row>
    <row r="37" spans="1:2">
      <c r="A37" s="266"/>
      <c r="B37" s="245"/>
    </row>
    <row r="38" spans="1:2">
      <c r="A38" s="245"/>
      <c r="B38" s="245"/>
    </row>
    <row r="39" spans="1:2">
      <c r="A39" s="245"/>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76"/>
  <sheetViews>
    <sheetView showGridLines="0" zoomScaleNormal="100" zoomScaleSheetLayoutView="100" workbookViewId="0">
      <selection activeCell="A3" sqref="A3"/>
    </sheetView>
  </sheetViews>
  <sheetFormatPr defaultRowHeight="15"/>
  <cols>
    <col min="1" max="1" width="25.140625" style="250" customWidth="1"/>
    <col min="2" max="6" width="16.140625" style="250" customWidth="1"/>
    <col min="7" max="16384" width="9.140625" style="250"/>
  </cols>
  <sheetData>
    <row r="1" spans="1:6" s="247" customFormat="1" ht="12.75">
      <c r="A1" s="247" t="s">
        <v>638</v>
      </c>
    </row>
    <row r="3" spans="1:6" s="247" customFormat="1" ht="24" customHeight="1" thickBot="1">
      <c r="A3" s="248" t="s">
        <v>41</v>
      </c>
      <c r="B3" s="249" t="s">
        <v>297</v>
      </c>
      <c r="C3" s="249" t="s">
        <v>317</v>
      </c>
      <c r="D3" s="249" t="s">
        <v>298</v>
      </c>
      <c r="E3" s="249" t="s">
        <v>299</v>
      </c>
      <c r="F3" s="249" t="s">
        <v>300</v>
      </c>
    </row>
    <row r="4" spans="1:6" s="247" customFormat="1" ht="15" customHeight="1" thickTop="1">
      <c r="A4" s="271" t="s">
        <v>305</v>
      </c>
      <c r="B4" s="272" t="s">
        <v>301</v>
      </c>
      <c r="C4" s="273">
        <v>100</v>
      </c>
      <c r="D4" s="272" t="s">
        <v>302</v>
      </c>
      <c r="E4" s="272" t="s">
        <v>303</v>
      </c>
      <c r="F4" s="272" t="s">
        <v>304</v>
      </c>
    </row>
    <row r="5" spans="1:6" s="247" customFormat="1" ht="15" customHeight="1">
      <c r="A5" s="271" t="s">
        <v>306</v>
      </c>
      <c r="B5" s="270" t="s">
        <v>307</v>
      </c>
      <c r="C5" s="273">
        <v>62</v>
      </c>
      <c r="D5" s="272" t="s">
        <v>302</v>
      </c>
      <c r="E5" s="272" t="s">
        <v>303</v>
      </c>
      <c r="F5" s="272" t="s">
        <v>308</v>
      </c>
    </row>
    <row r="6" spans="1:6" s="247" customFormat="1" ht="15" customHeight="1">
      <c r="A6" s="269" t="s">
        <v>309</v>
      </c>
      <c r="B6" s="270" t="s">
        <v>307</v>
      </c>
      <c r="C6" s="274">
        <v>100</v>
      </c>
      <c r="D6" s="270" t="s">
        <v>302</v>
      </c>
      <c r="E6" s="270" t="s">
        <v>303</v>
      </c>
      <c r="F6" s="270" t="s">
        <v>308</v>
      </c>
    </row>
    <row r="7" spans="1:6" s="247" customFormat="1" ht="15" customHeight="1">
      <c r="A7" s="269" t="s">
        <v>310</v>
      </c>
      <c r="B7" s="270" t="s">
        <v>164</v>
      </c>
      <c r="C7" s="274">
        <v>100</v>
      </c>
      <c r="D7" s="270" t="s">
        <v>302</v>
      </c>
      <c r="E7" s="270" t="s">
        <v>303</v>
      </c>
      <c r="F7" s="270" t="s">
        <v>308</v>
      </c>
    </row>
    <row r="8" spans="1:6" s="247" customFormat="1" ht="15" customHeight="1">
      <c r="A8" s="269" t="s">
        <v>311</v>
      </c>
      <c r="B8" s="270" t="s">
        <v>312</v>
      </c>
      <c r="C8" s="274">
        <v>100</v>
      </c>
      <c r="D8" s="270" t="s">
        <v>302</v>
      </c>
      <c r="E8" s="270" t="s">
        <v>303</v>
      </c>
      <c r="F8" s="270" t="s">
        <v>304</v>
      </c>
    </row>
    <row r="9" spans="1:6" s="247" customFormat="1" ht="15" customHeight="1">
      <c r="A9" s="269" t="s">
        <v>313</v>
      </c>
      <c r="B9" s="270" t="s">
        <v>314</v>
      </c>
      <c r="C9" s="274">
        <v>100</v>
      </c>
      <c r="D9" s="270" t="s">
        <v>302</v>
      </c>
      <c r="E9" s="270" t="s">
        <v>303</v>
      </c>
      <c r="F9" s="270" t="s">
        <v>304</v>
      </c>
    </row>
    <row r="10" spans="1:6" s="247" customFormat="1" ht="15" customHeight="1">
      <c r="A10" s="271" t="s">
        <v>315</v>
      </c>
      <c r="B10" s="272" t="s">
        <v>316</v>
      </c>
      <c r="C10" s="273">
        <v>100</v>
      </c>
      <c r="D10" s="272" t="s">
        <v>302</v>
      </c>
      <c r="E10" s="272" t="s">
        <v>303</v>
      </c>
      <c r="F10" s="272" t="s">
        <v>304</v>
      </c>
    </row>
    <row r="11" spans="1:6" s="247" customFormat="1" ht="15" customHeight="1">
      <c r="A11" s="275" t="s">
        <v>692</v>
      </c>
      <c r="B11" s="276" t="s">
        <v>693</v>
      </c>
      <c r="C11" s="547">
        <v>100</v>
      </c>
      <c r="D11" s="276" t="s">
        <v>302</v>
      </c>
      <c r="E11" s="276" t="s">
        <v>303</v>
      </c>
      <c r="F11" s="276" t="s">
        <v>304</v>
      </c>
    </row>
    <row r="12" spans="1:6" s="244" customFormat="1" ht="15" customHeight="1">
      <c r="A12" s="265"/>
      <c r="B12" s="260"/>
      <c r="C12" s="260"/>
      <c r="D12" s="260"/>
      <c r="E12" s="260"/>
      <c r="F12" s="260"/>
    </row>
    <row r="13" spans="1:6">
      <c r="A13" s="265"/>
      <c r="B13" s="260"/>
      <c r="C13" s="260"/>
      <c r="D13" s="260"/>
      <c r="E13" s="260"/>
      <c r="F13" s="260"/>
    </row>
    <row r="14" spans="1:6">
      <c r="A14" s="261"/>
      <c r="B14" s="260"/>
      <c r="C14" s="260"/>
      <c r="D14" s="260"/>
      <c r="E14" s="260"/>
      <c r="F14" s="260"/>
    </row>
    <row r="15" spans="1:6">
      <c r="A15" s="251"/>
      <c r="B15" s="260"/>
      <c r="C15" s="260"/>
      <c r="D15" s="260"/>
      <c r="E15" s="260"/>
      <c r="F15" s="260"/>
    </row>
    <row r="16" spans="1:6">
      <c r="A16" s="265"/>
      <c r="B16" s="260"/>
      <c r="C16" s="260"/>
      <c r="D16" s="260"/>
      <c r="E16" s="260"/>
      <c r="F16" s="260"/>
    </row>
    <row r="17" spans="1:6">
      <c r="A17" s="265"/>
      <c r="B17" s="260"/>
      <c r="C17" s="260"/>
      <c r="D17" s="260"/>
      <c r="E17" s="260"/>
      <c r="F17" s="260"/>
    </row>
    <row r="18" spans="1:6">
      <c r="A18" s="265"/>
      <c r="B18" s="262"/>
      <c r="C18" s="262"/>
      <c r="D18" s="262"/>
      <c r="E18" s="262"/>
      <c r="F18" s="262"/>
    </row>
    <row r="19" spans="1:6">
      <c r="A19" s="246"/>
      <c r="B19" s="260"/>
      <c r="C19" s="260"/>
      <c r="D19" s="260"/>
      <c r="E19" s="260"/>
      <c r="F19" s="260"/>
    </row>
    <row r="20" spans="1:6">
      <c r="A20" s="251"/>
      <c r="B20" s="260"/>
      <c r="C20" s="260"/>
      <c r="D20" s="260"/>
      <c r="E20" s="260"/>
      <c r="F20" s="260"/>
    </row>
    <row r="21" spans="1:6">
      <c r="A21" s="265"/>
      <c r="B21" s="260"/>
      <c r="C21" s="260"/>
      <c r="D21" s="260"/>
      <c r="E21" s="260"/>
      <c r="F21" s="260"/>
    </row>
    <row r="22" spans="1:6">
      <c r="A22" s="265"/>
      <c r="B22" s="260"/>
      <c r="C22" s="260"/>
      <c r="D22" s="260"/>
      <c r="E22" s="260"/>
      <c r="F22" s="260"/>
    </row>
    <row r="23" spans="1:6">
      <c r="A23" s="265"/>
      <c r="B23" s="260"/>
      <c r="C23" s="260"/>
      <c r="D23" s="260"/>
      <c r="E23" s="260"/>
      <c r="F23" s="260"/>
    </row>
    <row r="24" spans="1:6">
      <c r="A24" s="265"/>
      <c r="B24" s="260"/>
      <c r="C24" s="260"/>
      <c r="D24" s="260"/>
      <c r="E24" s="260"/>
      <c r="F24" s="260"/>
    </row>
    <row r="25" spans="1:6">
      <c r="A25" s="265"/>
      <c r="B25" s="260"/>
      <c r="C25" s="260"/>
      <c r="D25" s="260"/>
      <c r="E25" s="260"/>
      <c r="F25" s="260"/>
    </row>
    <row r="26" spans="1:6">
      <c r="A26" s="265"/>
      <c r="B26" s="260"/>
      <c r="C26" s="260"/>
      <c r="D26" s="260"/>
      <c r="E26" s="260"/>
      <c r="F26" s="260"/>
    </row>
    <row r="27" spans="1:6">
      <c r="A27" s="246"/>
      <c r="B27" s="260"/>
      <c r="C27" s="260"/>
      <c r="D27" s="260"/>
      <c r="E27" s="260"/>
      <c r="F27" s="260"/>
    </row>
    <row r="28" spans="1:6">
      <c r="A28" s="251"/>
      <c r="B28" s="259"/>
      <c r="C28" s="259"/>
      <c r="D28" s="259"/>
      <c r="E28" s="259"/>
      <c r="F28" s="259"/>
    </row>
    <row r="29" spans="1:6">
      <c r="A29" s="265"/>
      <c r="B29" s="260"/>
      <c r="C29" s="260"/>
      <c r="D29" s="260"/>
      <c r="E29" s="260"/>
      <c r="F29" s="260"/>
    </row>
    <row r="30" spans="1:6">
      <c r="A30" s="261"/>
      <c r="B30" s="259"/>
      <c r="C30" s="259"/>
      <c r="D30" s="259"/>
      <c r="E30" s="259"/>
      <c r="F30" s="259"/>
    </row>
    <row r="31" spans="1:6">
      <c r="A31" s="251"/>
      <c r="B31" s="259"/>
      <c r="C31" s="259"/>
      <c r="D31" s="259"/>
      <c r="E31" s="259"/>
      <c r="F31" s="259"/>
    </row>
    <row r="32" spans="1:6">
      <c r="A32" s="265"/>
      <c r="B32" s="260"/>
      <c r="C32" s="260"/>
      <c r="D32" s="260"/>
      <c r="E32" s="260"/>
      <c r="F32" s="260"/>
    </row>
    <row r="33" spans="1:6">
      <c r="A33" s="265"/>
      <c r="B33" s="260"/>
      <c r="C33" s="260"/>
      <c r="D33" s="260"/>
      <c r="E33" s="260"/>
      <c r="F33" s="260"/>
    </row>
    <row r="34" spans="1:6">
      <c r="A34" s="265"/>
      <c r="B34" s="260"/>
      <c r="C34" s="260"/>
      <c r="D34" s="260"/>
      <c r="E34" s="260"/>
      <c r="F34" s="260"/>
    </row>
    <row r="35" spans="1:6">
      <c r="A35" s="265"/>
      <c r="B35" s="260"/>
      <c r="C35" s="260"/>
      <c r="D35" s="260"/>
      <c r="E35" s="260"/>
      <c r="F35" s="260"/>
    </row>
    <row r="36" spans="1:6">
      <c r="A36" s="265"/>
      <c r="B36" s="260"/>
      <c r="C36" s="260"/>
      <c r="D36" s="260"/>
      <c r="E36" s="260"/>
      <c r="F36" s="260"/>
    </row>
    <row r="37" spans="1:6">
      <c r="A37" s="245"/>
      <c r="B37" s="259"/>
      <c r="C37" s="259"/>
      <c r="D37" s="259"/>
      <c r="E37" s="259"/>
      <c r="F37" s="259"/>
    </row>
    <row r="38" spans="1:6">
      <c r="A38" s="251"/>
      <c r="B38" s="258"/>
      <c r="C38" s="258"/>
      <c r="D38" s="258"/>
      <c r="E38" s="258"/>
      <c r="F38" s="258"/>
    </row>
    <row r="39" spans="1:6">
      <c r="A39" s="265"/>
      <c r="B39" s="260"/>
      <c r="C39" s="260"/>
      <c r="D39" s="260"/>
      <c r="E39" s="260"/>
      <c r="F39" s="260"/>
    </row>
    <row r="40" spans="1:6">
      <c r="A40" s="265"/>
      <c r="B40" s="260"/>
      <c r="C40" s="260"/>
      <c r="D40" s="260"/>
      <c r="E40" s="260"/>
      <c r="F40" s="260"/>
    </row>
    <row r="41" spans="1:6">
      <c r="A41" s="265"/>
      <c r="B41" s="260"/>
      <c r="C41" s="260"/>
      <c r="D41" s="260"/>
      <c r="E41" s="260"/>
      <c r="F41" s="260"/>
    </row>
    <row r="42" spans="1:6">
      <c r="A42" s="265"/>
      <c r="B42" s="260"/>
      <c r="C42" s="260"/>
      <c r="D42" s="260"/>
      <c r="E42" s="260"/>
      <c r="F42" s="260"/>
    </row>
    <row r="43" spans="1:6">
      <c r="A43" s="245"/>
      <c r="B43" s="245"/>
      <c r="C43" s="245"/>
      <c r="D43" s="245"/>
      <c r="E43" s="245"/>
      <c r="F43" s="245"/>
    </row>
    <row r="44" spans="1:6">
      <c r="A44" s="266"/>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row r="63" spans="1:6">
      <c r="A63" s="245"/>
      <c r="B63" s="245"/>
      <c r="C63" s="245"/>
      <c r="D63" s="245"/>
      <c r="E63" s="245"/>
      <c r="F63" s="245"/>
    </row>
    <row r="64" spans="1:6">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70"/>
  <sheetViews>
    <sheetView showGridLines="0" zoomScaleNormal="100" zoomScaleSheetLayoutView="100" workbookViewId="0">
      <selection activeCell="J6" sqref="J6"/>
    </sheetView>
  </sheetViews>
  <sheetFormatPr defaultRowHeight="15"/>
  <cols>
    <col min="1" max="1" width="37.5703125" style="250" customWidth="1"/>
    <col min="2" max="2" width="14.85546875" style="250" customWidth="1"/>
    <col min="3" max="16384" width="9.140625" style="250"/>
  </cols>
  <sheetData>
    <row r="1" spans="1:5" s="247" customFormat="1">
      <c r="A1" s="1" t="s">
        <v>733</v>
      </c>
      <c r="B1"/>
    </row>
    <row r="2" spans="1:5" s="247" customFormat="1" ht="15" customHeight="1">
      <c r="A2"/>
      <c r="B2"/>
    </row>
    <row r="3" spans="1:5" ht="22.5" customHeight="1" thickBot="1">
      <c r="A3" s="451" t="s">
        <v>444</v>
      </c>
      <c r="B3" s="452" t="s">
        <v>452</v>
      </c>
    </row>
    <row r="4" spans="1:5" s="247" customFormat="1" ht="15.75" customHeight="1" thickTop="1">
      <c r="A4" s="447" t="s">
        <v>446</v>
      </c>
      <c r="B4" s="448">
        <v>15.933824299999999</v>
      </c>
    </row>
    <row r="5" spans="1:5" customFormat="1" ht="15.75" customHeight="1">
      <c r="A5" s="447" t="s">
        <v>448</v>
      </c>
      <c r="B5" s="448">
        <v>24.502798899999998</v>
      </c>
      <c r="C5" s="250"/>
      <c r="D5" s="250"/>
      <c r="E5" s="279"/>
    </row>
    <row r="6" spans="1:5" customFormat="1" ht="15.75" customHeight="1">
      <c r="A6" s="447" t="s">
        <v>447</v>
      </c>
      <c r="B6" s="448">
        <v>20.890756</v>
      </c>
      <c r="C6" s="250"/>
      <c r="D6" s="250"/>
      <c r="E6" s="279"/>
    </row>
    <row r="7" spans="1:5" customFormat="1" ht="15.75" customHeight="1">
      <c r="A7" s="447" t="s">
        <v>449</v>
      </c>
      <c r="B7" s="448">
        <v>69.917139700000007</v>
      </c>
      <c r="C7" s="250"/>
      <c r="D7" s="250"/>
      <c r="E7" s="279"/>
    </row>
    <row r="8" spans="1:5" customFormat="1" ht="15.75" customHeight="1">
      <c r="A8" s="447" t="s">
        <v>649</v>
      </c>
      <c r="B8" s="448">
        <v>12.3224331</v>
      </c>
      <c r="C8" s="250"/>
      <c r="D8" s="250"/>
      <c r="E8" s="279"/>
    </row>
    <row r="9" spans="1:5" customFormat="1" ht="15.75" customHeight="1">
      <c r="A9" s="449" t="s">
        <v>12</v>
      </c>
      <c r="B9" s="448">
        <v>15.478635799999999</v>
      </c>
      <c r="C9" s="250"/>
      <c r="D9" s="250"/>
      <c r="E9" s="279"/>
    </row>
    <row r="10" spans="1:5" ht="15.75" customHeight="1">
      <c r="A10" s="453" t="s">
        <v>454</v>
      </c>
      <c r="B10" s="573">
        <v>-66.016227800000024</v>
      </c>
    </row>
    <row r="11" spans="1:5" ht="15.75" customHeight="1">
      <c r="A11" s="355" t="s">
        <v>455</v>
      </c>
      <c r="B11" s="454">
        <v>93.029359999999997</v>
      </c>
    </row>
    <row r="12" spans="1:5">
      <c r="A12" s="265"/>
      <c r="B12" s="262"/>
    </row>
    <row r="13" spans="1:5">
      <c r="A13" s="246"/>
      <c r="B13" s="260"/>
    </row>
    <row r="14" spans="1:5">
      <c r="A14" s="251"/>
      <c r="B14" s="260"/>
    </row>
    <row r="15" spans="1:5">
      <c r="A15" s="265"/>
      <c r="B15" s="260"/>
    </row>
    <row r="16" spans="1:5">
      <c r="A16" s="265"/>
      <c r="B16" s="260"/>
    </row>
    <row r="17" spans="1:2">
      <c r="A17" s="265"/>
      <c r="B17" s="260"/>
    </row>
    <row r="18" spans="1:2">
      <c r="A18" s="265"/>
      <c r="B18" s="260"/>
    </row>
    <row r="19" spans="1:2">
      <c r="A19" s="265"/>
      <c r="B19" s="260"/>
    </row>
    <row r="20" spans="1:2">
      <c r="A20" s="265"/>
      <c r="B20" s="260"/>
    </row>
    <row r="21" spans="1:2">
      <c r="A21" s="246"/>
      <c r="B21" s="260"/>
    </row>
    <row r="22" spans="1:2">
      <c r="A22" s="251"/>
      <c r="B22" s="259"/>
    </row>
    <row r="23" spans="1:2">
      <c r="A23" s="265"/>
      <c r="B23" s="260"/>
    </row>
    <row r="24" spans="1:2">
      <c r="A24" s="261"/>
      <c r="B24" s="259"/>
    </row>
    <row r="25" spans="1:2">
      <c r="A25" s="251"/>
      <c r="B25" s="259"/>
    </row>
    <row r="26" spans="1:2">
      <c r="A26" s="265"/>
      <c r="B26" s="260"/>
    </row>
    <row r="27" spans="1:2">
      <c r="A27" s="265"/>
      <c r="B27" s="260"/>
    </row>
    <row r="28" spans="1:2">
      <c r="A28" s="265"/>
      <c r="B28" s="260"/>
    </row>
    <row r="29" spans="1:2">
      <c r="A29" s="265"/>
      <c r="B29" s="260"/>
    </row>
    <row r="30" spans="1:2">
      <c r="A30" s="265"/>
      <c r="B30" s="260"/>
    </row>
    <row r="31" spans="1:2">
      <c r="A31" s="245"/>
      <c r="B31" s="259"/>
    </row>
    <row r="32" spans="1:2">
      <c r="A32" s="251"/>
      <c r="B32" s="258"/>
    </row>
    <row r="33" spans="1:2">
      <c r="A33" s="265"/>
      <c r="B33" s="260"/>
    </row>
    <row r="34" spans="1:2">
      <c r="A34" s="265"/>
      <c r="B34" s="260"/>
    </row>
    <row r="35" spans="1:2">
      <c r="A35" s="265"/>
      <c r="B35" s="260"/>
    </row>
    <row r="36" spans="1:2">
      <c r="A36" s="265"/>
      <c r="B36" s="260"/>
    </row>
    <row r="37" spans="1:2">
      <c r="A37" s="245"/>
      <c r="B37" s="245"/>
    </row>
    <row r="38" spans="1:2">
      <c r="A38" s="266"/>
      <c r="B38" s="245"/>
    </row>
    <row r="39" spans="1:2">
      <c r="A39" s="245"/>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row r="70" spans="1:2">
      <c r="A70" s="245"/>
      <c r="B70"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8"/>
  <sheetViews>
    <sheetView showGridLines="0" zoomScaleNormal="100" zoomScaleSheetLayoutView="100" workbookViewId="0">
      <selection activeCell="B6" sqref="B6:C6"/>
    </sheetView>
  </sheetViews>
  <sheetFormatPr defaultRowHeight="12.75"/>
  <cols>
    <col min="1" max="1" width="41.5703125" style="247" customWidth="1"/>
    <col min="2" max="4" width="10.42578125" style="247" customWidth="1"/>
    <col min="5" max="16384" width="9.140625" style="247"/>
  </cols>
  <sheetData>
    <row r="1" spans="1:7">
      <c r="A1" s="469" t="s">
        <v>734</v>
      </c>
      <c r="B1" s="1"/>
      <c r="C1" s="1"/>
    </row>
    <row r="2" spans="1:7">
      <c r="A2" s="1"/>
      <c r="B2" s="1"/>
      <c r="C2" s="1"/>
    </row>
    <row r="3" spans="1:7" ht="21" customHeight="1" thickBot="1">
      <c r="A3" s="463" t="s">
        <v>697</v>
      </c>
      <c r="B3" s="464" t="s">
        <v>456</v>
      </c>
      <c r="C3" s="464" t="s">
        <v>457</v>
      </c>
      <c r="D3" s="464" t="s">
        <v>21</v>
      </c>
    </row>
    <row r="4" spans="1:7" s="1" customFormat="1" ht="15.75" customHeight="1" thickTop="1">
      <c r="A4" s="455" t="s">
        <v>458</v>
      </c>
      <c r="B4" s="445" t="s">
        <v>739</v>
      </c>
      <c r="C4" s="456">
        <v>338.65343000000001</v>
      </c>
      <c r="D4" s="614">
        <v>338.65343000000001</v>
      </c>
      <c r="E4" s="247"/>
      <c r="F4" s="247"/>
      <c r="G4" s="341"/>
    </row>
    <row r="5" spans="1:7" s="1" customFormat="1" ht="15.75" customHeight="1">
      <c r="A5" s="455" t="s">
        <v>459</v>
      </c>
      <c r="B5" s="457">
        <v>8931.2797023999992</v>
      </c>
      <c r="C5" s="456">
        <v>7899.1421855700009</v>
      </c>
      <c r="D5" s="615">
        <v>16830.421887970002</v>
      </c>
      <c r="E5" s="247"/>
      <c r="F5" s="247"/>
      <c r="G5" s="341"/>
    </row>
    <row r="6" spans="1:7" s="1" customFormat="1" ht="15.75" customHeight="1">
      <c r="A6" s="455" t="s">
        <v>460</v>
      </c>
      <c r="B6" s="445">
        <v>193.97807134999999</v>
      </c>
      <c r="C6" s="456">
        <v>4028.3714030799997</v>
      </c>
      <c r="D6" s="615">
        <v>4222.3494744299996</v>
      </c>
      <c r="E6" s="247"/>
    </row>
    <row r="7" spans="1:7" s="1" customFormat="1" ht="15.75" customHeight="1">
      <c r="A7" s="458" t="s">
        <v>565</v>
      </c>
      <c r="B7" s="445">
        <v>0</v>
      </c>
      <c r="C7" s="456">
        <v>3034.3589173600003</v>
      </c>
      <c r="D7" s="615">
        <v>3034.3589173600003</v>
      </c>
      <c r="E7" s="247"/>
      <c r="F7" s="247"/>
      <c r="G7" s="341"/>
    </row>
    <row r="8" spans="1:7" s="1" customFormat="1" ht="15.75" customHeight="1">
      <c r="A8" s="460" t="s">
        <v>461</v>
      </c>
      <c r="B8" s="461">
        <v>9125.2577737499996</v>
      </c>
      <c r="C8" s="461">
        <v>15300.525936010003</v>
      </c>
      <c r="D8" s="616">
        <v>24425.783709760002</v>
      </c>
      <c r="E8" s="247"/>
      <c r="F8" s="247"/>
      <c r="G8" s="341"/>
    </row>
    <row r="9" spans="1:7" s="1" customFormat="1" ht="15.75" customHeight="1">
      <c r="A9" s="462" t="s">
        <v>737</v>
      </c>
      <c r="B9" s="445"/>
      <c r="C9" s="445"/>
      <c r="D9" s="617">
        <v>1665.6836773092755</v>
      </c>
      <c r="E9" s="247"/>
      <c r="F9" s="247"/>
      <c r="G9" s="341"/>
    </row>
    <row r="10" spans="1:7" ht="15.75" customHeight="1">
      <c r="A10" s="458" t="s">
        <v>738</v>
      </c>
      <c r="B10" s="565"/>
      <c r="C10" s="565"/>
      <c r="D10" s="618">
        <v>3088.5131430977212</v>
      </c>
    </row>
    <row r="11" spans="1:7" ht="15.75" customHeight="1">
      <c r="A11" s="311"/>
      <c r="B11" s="260"/>
      <c r="C11" s="260"/>
    </row>
    <row r="12" spans="1:7" ht="15.75" customHeight="1">
      <c r="A12" s="311"/>
      <c r="B12" s="262"/>
      <c r="C12" s="262"/>
    </row>
    <row r="13" spans="1:7" ht="21" customHeight="1" thickBot="1">
      <c r="A13" s="463" t="s">
        <v>640</v>
      </c>
      <c r="B13" s="464" t="s">
        <v>456</v>
      </c>
      <c r="C13" s="464" t="s">
        <v>457</v>
      </c>
      <c r="D13" s="464" t="s">
        <v>21</v>
      </c>
    </row>
    <row r="14" spans="1:7" ht="15.75" customHeight="1" thickTop="1">
      <c r="A14" s="455" t="s">
        <v>458</v>
      </c>
      <c r="B14" s="445">
        <v>0</v>
      </c>
      <c r="C14" s="456">
        <v>26817</v>
      </c>
      <c r="D14" s="614">
        <v>26817</v>
      </c>
    </row>
    <row r="15" spans="1:7" ht="15.75" customHeight="1">
      <c r="A15" s="455" t="s">
        <v>459</v>
      </c>
      <c r="B15" s="457">
        <v>13515</v>
      </c>
      <c r="C15" s="456">
        <v>14105</v>
      </c>
      <c r="D15" s="615">
        <v>27620</v>
      </c>
    </row>
    <row r="16" spans="1:7" ht="15.75" customHeight="1">
      <c r="A16" s="455" t="s">
        <v>460</v>
      </c>
      <c r="B16" s="445">
        <v>354</v>
      </c>
      <c r="C16" s="456">
        <v>4080</v>
      </c>
      <c r="D16" s="615">
        <v>4434</v>
      </c>
    </row>
    <row r="17" spans="1:4" ht="15.75" customHeight="1">
      <c r="A17" s="458" t="s">
        <v>565</v>
      </c>
      <c r="B17" s="445">
        <v>0</v>
      </c>
      <c r="C17" s="456">
        <v>1312</v>
      </c>
      <c r="D17" s="615">
        <v>1312</v>
      </c>
    </row>
    <row r="18" spans="1:4" ht="15.75" customHeight="1">
      <c r="A18" s="460" t="s">
        <v>461</v>
      </c>
      <c r="B18" s="461">
        <v>13869</v>
      </c>
      <c r="C18" s="461">
        <v>46314</v>
      </c>
      <c r="D18" s="616">
        <v>60183</v>
      </c>
    </row>
    <row r="19" spans="1:4" ht="15.75" customHeight="1">
      <c r="A19" s="462" t="s">
        <v>735</v>
      </c>
      <c r="B19" s="445"/>
      <c r="C19" s="445"/>
      <c r="D19" s="617">
        <v>8910</v>
      </c>
    </row>
    <row r="20" spans="1:4" ht="15.75" customHeight="1">
      <c r="A20" s="458" t="s">
        <v>736</v>
      </c>
      <c r="B20" s="565"/>
      <c r="C20" s="565"/>
      <c r="D20" s="618">
        <v>11806</v>
      </c>
    </row>
    <row r="21" spans="1:4">
      <c r="B21" s="260"/>
      <c r="C21" s="260"/>
    </row>
    <row r="22" spans="1:4">
      <c r="A22" s="251"/>
      <c r="B22" s="259"/>
      <c r="C22" s="259"/>
    </row>
    <row r="23" spans="1:4">
      <c r="A23" s="311"/>
      <c r="B23" s="260"/>
      <c r="C23" s="260"/>
    </row>
    <row r="24" spans="1:4">
      <c r="A24" s="345"/>
      <c r="B24" s="259"/>
      <c r="C24" s="259"/>
    </row>
    <row r="25" spans="1:4">
      <c r="A25" s="251"/>
      <c r="B25" s="259"/>
      <c r="C25" s="259"/>
    </row>
    <row r="26" spans="1:4">
      <c r="A26" s="311"/>
      <c r="B26" s="260"/>
      <c r="C26" s="260"/>
    </row>
    <row r="27" spans="1:4">
      <c r="A27" s="311"/>
      <c r="B27" s="260"/>
      <c r="C27" s="260"/>
    </row>
    <row r="28" spans="1:4">
      <c r="A28" s="311"/>
      <c r="B28" s="260"/>
      <c r="C28" s="260"/>
    </row>
    <row r="29" spans="1:4">
      <c r="A29" s="311"/>
      <c r="B29" s="260"/>
      <c r="C29" s="260"/>
    </row>
    <row r="30" spans="1:4">
      <c r="A30" s="311"/>
      <c r="B30" s="260"/>
      <c r="C30" s="260"/>
    </row>
    <row r="31" spans="1:4">
      <c r="B31" s="259"/>
      <c r="C31" s="259"/>
    </row>
    <row r="32" spans="1:4">
      <c r="A32" s="251"/>
      <c r="B32" s="257"/>
      <c r="C32" s="257"/>
    </row>
    <row r="33" spans="1:3">
      <c r="A33" s="311"/>
      <c r="B33" s="260"/>
      <c r="C33" s="260"/>
    </row>
    <row r="34" spans="1:3">
      <c r="A34" s="311"/>
      <c r="B34" s="260"/>
      <c r="C34" s="260"/>
    </row>
    <row r="35" spans="1:3">
      <c r="A35" s="311"/>
      <c r="B35" s="260"/>
      <c r="C35" s="260"/>
    </row>
    <row r="36" spans="1:3">
      <c r="A36" s="311"/>
      <c r="B36" s="260"/>
      <c r="C36" s="260"/>
    </row>
    <row r="38" spans="1:3">
      <c r="A38"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34"/>
  <sheetViews>
    <sheetView showGridLines="0" zoomScaleNormal="100" zoomScaleSheetLayoutView="100" workbookViewId="0">
      <selection activeCell="N21" sqref="N21"/>
    </sheetView>
  </sheetViews>
  <sheetFormatPr defaultRowHeight="12.75"/>
  <cols>
    <col min="1" max="1" width="34.28515625" style="247" customWidth="1"/>
    <col min="2" max="8" width="9.5703125" style="247" customWidth="1"/>
    <col min="9" max="9" width="10.42578125" style="247" customWidth="1"/>
    <col min="10" max="10" width="10.5703125" style="247" customWidth="1"/>
    <col min="11" max="11" width="11.140625" style="247" customWidth="1"/>
    <col min="12" max="16384" width="9.140625" style="247"/>
  </cols>
  <sheetData>
    <row r="1" spans="1:14">
      <c r="A1" s="1" t="s">
        <v>462</v>
      </c>
      <c r="B1" s="1"/>
      <c r="C1" s="1"/>
    </row>
    <row r="2" spans="1:14">
      <c r="A2" s="1"/>
      <c r="B2" s="1"/>
      <c r="C2" s="1"/>
    </row>
    <row r="3" spans="1:14" ht="30" customHeight="1" thickBot="1">
      <c r="A3" s="474" t="s">
        <v>463</v>
      </c>
      <c r="B3" s="452" t="s">
        <v>464</v>
      </c>
      <c r="C3" s="452" t="s">
        <v>465</v>
      </c>
      <c r="D3" s="452" t="s">
        <v>466</v>
      </c>
      <c r="E3" s="452" t="s">
        <v>467</v>
      </c>
      <c r="F3" s="452" t="s">
        <v>468</v>
      </c>
      <c r="G3" s="452" t="s">
        <v>469</v>
      </c>
      <c r="H3" s="452" t="s">
        <v>470</v>
      </c>
      <c r="I3" s="475" t="s">
        <v>363</v>
      </c>
      <c r="J3" s="475" t="s">
        <v>471</v>
      </c>
      <c r="K3" s="475" t="s">
        <v>472</v>
      </c>
    </row>
    <row r="4" spans="1:14" ht="15.75" customHeight="1" thickTop="1">
      <c r="A4" s="1" t="s">
        <v>473</v>
      </c>
      <c r="B4" s="35">
        <v>80186</v>
      </c>
      <c r="C4" s="35">
        <v>0</v>
      </c>
      <c r="D4" s="35">
        <v>0</v>
      </c>
      <c r="E4" s="35">
        <v>0</v>
      </c>
      <c r="F4" s="35">
        <v>0</v>
      </c>
      <c r="G4" s="35">
        <v>0</v>
      </c>
      <c r="H4" s="35">
        <v>0</v>
      </c>
      <c r="I4" s="35">
        <v>0</v>
      </c>
      <c r="J4" s="622">
        <v>80186</v>
      </c>
      <c r="K4" s="621">
        <v>80186</v>
      </c>
    </row>
    <row r="5" spans="1:14" s="1" customFormat="1" ht="15.75" customHeight="1">
      <c r="A5" s="1" t="s">
        <v>18</v>
      </c>
      <c r="B5" s="35">
        <v>80116</v>
      </c>
      <c r="C5" s="35">
        <v>0</v>
      </c>
      <c r="D5" s="35">
        <v>0</v>
      </c>
      <c r="E5" s="35">
        <v>0</v>
      </c>
      <c r="F5" s="35">
        <v>0</v>
      </c>
      <c r="G5" s="35">
        <v>0</v>
      </c>
      <c r="H5" s="35">
        <v>0</v>
      </c>
      <c r="I5" s="35">
        <v>0</v>
      </c>
      <c r="J5" s="466">
        <v>80116</v>
      </c>
      <c r="K5" s="621">
        <v>80116</v>
      </c>
      <c r="L5" s="247"/>
      <c r="M5" s="247"/>
      <c r="N5" s="341"/>
    </row>
    <row r="6" spans="1:14" s="1" customFormat="1" ht="15.75" customHeight="1">
      <c r="A6" s="1" t="s">
        <v>19</v>
      </c>
      <c r="B6" s="35">
        <v>302282</v>
      </c>
      <c r="C6" s="35">
        <v>112466</v>
      </c>
      <c r="D6" s="35">
        <v>33741</v>
      </c>
      <c r="E6" s="35">
        <v>139732</v>
      </c>
      <c r="F6" s="35">
        <v>4469</v>
      </c>
      <c r="G6" s="35">
        <v>24341</v>
      </c>
      <c r="H6" s="35">
        <v>100515</v>
      </c>
      <c r="I6" s="35">
        <v>0</v>
      </c>
      <c r="J6" s="466">
        <v>717546</v>
      </c>
      <c r="K6" s="621">
        <v>712422</v>
      </c>
      <c r="L6" s="247"/>
      <c r="M6" s="247"/>
      <c r="N6" s="341"/>
    </row>
    <row r="7" spans="1:14" s="1" customFormat="1" ht="15.75" customHeight="1">
      <c r="A7" s="1" t="s">
        <v>474</v>
      </c>
      <c r="B7" s="35">
        <v>38910</v>
      </c>
      <c r="C7" s="35">
        <v>6208</v>
      </c>
      <c r="D7" s="35">
        <v>632</v>
      </c>
      <c r="E7" s="35">
        <v>11364</v>
      </c>
      <c r="F7" s="35">
        <v>9779</v>
      </c>
      <c r="G7" s="35">
        <v>749</v>
      </c>
      <c r="H7" s="35">
        <v>1923</v>
      </c>
      <c r="I7" s="35">
        <v>0</v>
      </c>
      <c r="J7" s="466">
        <v>69565</v>
      </c>
      <c r="K7" s="621">
        <v>69565</v>
      </c>
      <c r="L7" s="247"/>
      <c r="M7" s="247"/>
      <c r="N7" s="341"/>
    </row>
    <row r="8" spans="1:14" s="1" customFormat="1">
      <c r="A8" s="619" t="s">
        <v>475</v>
      </c>
      <c r="B8" s="35">
        <v>0</v>
      </c>
      <c r="C8" s="35">
        <v>0</v>
      </c>
      <c r="D8" s="35">
        <v>0</v>
      </c>
      <c r="E8" s="35">
        <v>0</v>
      </c>
      <c r="F8" s="35">
        <v>0</v>
      </c>
      <c r="G8" s="35">
        <v>0</v>
      </c>
      <c r="H8" s="35">
        <v>0</v>
      </c>
      <c r="I8" s="35">
        <v>20856.147163910002</v>
      </c>
      <c r="J8" s="466">
        <v>20856.147163910002</v>
      </c>
      <c r="K8" s="621">
        <v>20856.147163910002</v>
      </c>
      <c r="L8" s="247"/>
      <c r="M8" s="247"/>
      <c r="N8" s="341"/>
    </row>
    <row r="9" spans="1:14" s="1" customFormat="1" ht="15.75" customHeight="1">
      <c r="A9" s="355" t="s">
        <v>476</v>
      </c>
      <c r="B9" s="467">
        <v>501494</v>
      </c>
      <c r="C9" s="467">
        <v>118674</v>
      </c>
      <c r="D9" s="467">
        <v>34373</v>
      </c>
      <c r="E9" s="467">
        <v>151096</v>
      </c>
      <c r="F9" s="467">
        <v>14248</v>
      </c>
      <c r="G9" s="467">
        <v>25090</v>
      </c>
      <c r="H9" s="467">
        <v>102438</v>
      </c>
      <c r="I9" s="467">
        <v>20856.147163910002</v>
      </c>
      <c r="J9" s="468">
        <v>968269.14716390998</v>
      </c>
      <c r="K9" s="467">
        <v>963145.14716390998</v>
      </c>
      <c r="L9" s="247"/>
      <c r="M9" s="247"/>
      <c r="N9" s="341"/>
    </row>
    <row r="10" spans="1:14" s="1" customFormat="1" ht="15.75" customHeight="1">
      <c r="A10" s="354" t="s">
        <v>477</v>
      </c>
      <c r="B10" s="35">
        <v>0</v>
      </c>
      <c r="C10" s="35">
        <v>0</v>
      </c>
      <c r="D10" s="35">
        <v>0</v>
      </c>
      <c r="E10" s="35">
        <v>0</v>
      </c>
      <c r="F10" s="35">
        <v>0</v>
      </c>
      <c r="G10" s="35">
        <v>0</v>
      </c>
      <c r="H10" s="35">
        <v>0</v>
      </c>
      <c r="I10" s="35">
        <v>72879.43297265796</v>
      </c>
      <c r="J10" s="466">
        <v>72879.43297265796</v>
      </c>
      <c r="K10" s="621">
        <v>72879.43297265796</v>
      </c>
      <c r="L10" s="247"/>
      <c r="M10" s="247"/>
      <c r="N10" s="341"/>
    </row>
    <row r="11" spans="1:14" ht="15.75" customHeight="1">
      <c r="A11" s="355" t="s">
        <v>21</v>
      </c>
      <c r="B11" s="467">
        <v>501494</v>
      </c>
      <c r="C11" s="467">
        <v>118674</v>
      </c>
      <c r="D11" s="467">
        <v>34373</v>
      </c>
      <c r="E11" s="467">
        <v>151096</v>
      </c>
      <c r="F11" s="467">
        <v>14248</v>
      </c>
      <c r="G11" s="467">
        <v>25090</v>
      </c>
      <c r="H11" s="467">
        <v>102438</v>
      </c>
      <c r="I11" s="467">
        <v>93735.580136567965</v>
      </c>
      <c r="J11" s="468">
        <v>1041148.5801365679</v>
      </c>
      <c r="K11" s="467">
        <v>1036024</v>
      </c>
    </row>
    <row r="12" spans="1:14">
      <c r="A12" s="1"/>
      <c r="B12" s="1"/>
      <c r="C12" s="465"/>
      <c r="D12" s="465"/>
      <c r="E12" s="465"/>
      <c r="F12" s="465"/>
      <c r="G12" s="465"/>
      <c r="H12" s="465"/>
      <c r="I12" s="465"/>
      <c r="J12" s="465"/>
      <c r="K12" s="465"/>
    </row>
    <row r="13" spans="1:14" ht="30" customHeight="1" thickBot="1">
      <c r="A13" s="474" t="s">
        <v>478</v>
      </c>
      <c r="B13" s="452" t="s">
        <v>464</v>
      </c>
      <c r="C13" s="452" t="s">
        <v>465</v>
      </c>
      <c r="D13" s="452" t="s">
        <v>466</v>
      </c>
      <c r="E13" s="452" t="s">
        <v>467</v>
      </c>
      <c r="F13" s="452" t="s">
        <v>468</v>
      </c>
      <c r="G13" s="452" t="s">
        <v>469</v>
      </c>
      <c r="H13" s="452" t="s">
        <v>470</v>
      </c>
      <c r="I13" s="475" t="s">
        <v>363</v>
      </c>
      <c r="J13" s="475" t="s">
        <v>471</v>
      </c>
      <c r="K13" s="475" t="s">
        <v>472</v>
      </c>
    </row>
    <row r="14" spans="1:14" ht="15.75" customHeight="1" thickTop="1">
      <c r="A14" s="619" t="s">
        <v>479</v>
      </c>
      <c r="B14" s="35">
        <v>7961</v>
      </c>
      <c r="C14" s="35">
        <v>0</v>
      </c>
      <c r="D14" s="35">
        <v>25</v>
      </c>
      <c r="E14" s="35">
        <v>0</v>
      </c>
      <c r="F14" s="35">
        <v>0</v>
      </c>
      <c r="G14" s="35">
        <v>0</v>
      </c>
      <c r="H14" s="35">
        <v>0</v>
      </c>
      <c r="I14" s="35">
        <v>0</v>
      </c>
      <c r="J14" s="622">
        <v>7987</v>
      </c>
      <c r="K14" s="621">
        <v>7987</v>
      </c>
    </row>
    <row r="15" spans="1:14" ht="15.75" customHeight="1">
      <c r="A15" s="1" t="s">
        <v>480</v>
      </c>
      <c r="B15" s="35">
        <v>290199</v>
      </c>
      <c r="C15" s="35">
        <v>62225</v>
      </c>
      <c r="D15" s="35">
        <v>4064</v>
      </c>
      <c r="E15" s="35">
        <v>12450</v>
      </c>
      <c r="F15" s="35">
        <v>42310</v>
      </c>
      <c r="G15" s="35">
        <v>816</v>
      </c>
      <c r="H15" s="35">
        <v>0</v>
      </c>
      <c r="I15" s="35">
        <v>0</v>
      </c>
      <c r="J15" s="466">
        <v>412064</v>
      </c>
      <c r="K15" s="621">
        <v>412064</v>
      </c>
    </row>
    <row r="16" spans="1:14" ht="15.75" customHeight="1">
      <c r="A16" s="1" t="s">
        <v>481</v>
      </c>
      <c r="B16" s="35">
        <v>0</v>
      </c>
      <c r="C16" s="35">
        <v>0</v>
      </c>
      <c r="D16" s="35">
        <v>0</v>
      </c>
      <c r="E16" s="35">
        <v>14701</v>
      </c>
      <c r="F16" s="35">
        <v>20726</v>
      </c>
      <c r="G16" s="35">
        <v>42855</v>
      </c>
      <c r="H16" s="35">
        <v>86921</v>
      </c>
      <c r="I16" s="35">
        <v>0</v>
      </c>
      <c r="J16" s="466">
        <v>165203</v>
      </c>
      <c r="K16" s="621">
        <v>161277</v>
      </c>
    </row>
    <row r="17" spans="1:11" ht="15.75" customHeight="1">
      <c r="A17" s="1" t="s">
        <v>482</v>
      </c>
      <c r="B17" s="35">
        <v>52311</v>
      </c>
      <c r="C17" s="35">
        <v>14840</v>
      </c>
      <c r="D17" s="35">
        <v>3093</v>
      </c>
      <c r="E17" s="35">
        <v>112952</v>
      </c>
      <c r="F17" s="35">
        <v>0</v>
      </c>
      <c r="G17" s="35">
        <v>0</v>
      </c>
      <c r="H17" s="35">
        <v>0</v>
      </c>
      <c r="I17" s="35">
        <v>0</v>
      </c>
      <c r="J17" s="466">
        <v>183196</v>
      </c>
      <c r="K17" s="621">
        <v>178199</v>
      </c>
    </row>
    <row r="18" spans="1:11" ht="15.75" customHeight="1">
      <c r="A18" s="619" t="s">
        <v>475</v>
      </c>
      <c r="B18" s="35">
        <v>0</v>
      </c>
      <c r="C18" s="35">
        <v>0</v>
      </c>
      <c r="D18" s="35">
        <v>0</v>
      </c>
      <c r="E18" s="35">
        <v>0</v>
      </c>
      <c r="F18" s="35">
        <v>0</v>
      </c>
      <c r="G18" s="35">
        <v>0</v>
      </c>
      <c r="H18" s="35">
        <v>0</v>
      </c>
      <c r="I18" s="35">
        <v>3768.8211620000002</v>
      </c>
      <c r="J18" s="466">
        <v>3768.8211620000002</v>
      </c>
      <c r="K18" s="621">
        <v>3768.8211620000002</v>
      </c>
    </row>
    <row r="19" spans="1:11" ht="15.75" customHeight="1">
      <c r="A19" s="620" t="s">
        <v>483</v>
      </c>
      <c r="B19" s="467">
        <v>350471</v>
      </c>
      <c r="C19" s="467">
        <v>77065</v>
      </c>
      <c r="D19" s="467">
        <v>7182</v>
      </c>
      <c r="E19" s="467">
        <v>140103</v>
      </c>
      <c r="F19" s="467">
        <v>63036</v>
      </c>
      <c r="G19" s="467">
        <v>43671</v>
      </c>
      <c r="H19" s="467">
        <v>86921</v>
      </c>
      <c r="I19" s="467">
        <v>3768.8211620000002</v>
      </c>
      <c r="J19" s="468">
        <v>772218.82116199995</v>
      </c>
      <c r="K19" s="467">
        <v>763295.82116199995</v>
      </c>
    </row>
    <row r="20" spans="1:11" ht="15.75" customHeight="1">
      <c r="A20" s="1" t="s">
        <v>484</v>
      </c>
      <c r="B20" s="35">
        <v>0</v>
      </c>
      <c r="C20" s="35">
        <v>0</v>
      </c>
      <c r="D20" s="35">
        <v>0</v>
      </c>
      <c r="E20" s="35">
        <v>0</v>
      </c>
      <c r="F20" s="35">
        <v>0</v>
      </c>
      <c r="G20" s="35">
        <v>0</v>
      </c>
      <c r="H20" s="35">
        <v>0</v>
      </c>
      <c r="I20" s="35">
        <v>61345.192652720027</v>
      </c>
      <c r="J20" s="466">
        <v>61345.192652720027</v>
      </c>
      <c r="K20" s="621">
        <v>61345.192652720027</v>
      </c>
    </row>
    <row r="21" spans="1:11" ht="15.75" customHeight="1">
      <c r="A21" s="470" t="s">
        <v>16</v>
      </c>
      <c r="B21" s="35">
        <v>0</v>
      </c>
      <c r="C21" s="35">
        <v>0</v>
      </c>
      <c r="D21" s="35">
        <v>0</v>
      </c>
      <c r="E21" s="35">
        <v>0</v>
      </c>
      <c r="F21" s="35">
        <v>0</v>
      </c>
      <c r="G21" s="35">
        <v>0</v>
      </c>
      <c r="H21" s="35">
        <v>0</v>
      </c>
      <c r="I21" s="35">
        <v>211383.35557484999</v>
      </c>
      <c r="J21" s="466">
        <v>211383.35557484999</v>
      </c>
      <c r="K21" s="621">
        <v>211383.35557484999</v>
      </c>
    </row>
    <row r="22" spans="1:11" ht="15.75" customHeight="1">
      <c r="A22" s="355" t="s">
        <v>21</v>
      </c>
      <c r="B22" s="467">
        <v>350471</v>
      </c>
      <c r="C22" s="467">
        <v>77065</v>
      </c>
      <c r="D22" s="467">
        <v>7182</v>
      </c>
      <c r="E22" s="467">
        <v>140103</v>
      </c>
      <c r="F22" s="467">
        <v>63036</v>
      </c>
      <c r="G22" s="467">
        <v>43671</v>
      </c>
      <c r="H22" s="467">
        <v>86921</v>
      </c>
      <c r="I22" s="467">
        <v>276497.36938957003</v>
      </c>
      <c r="J22" s="468">
        <v>1044947.36938957</v>
      </c>
      <c r="K22" s="467">
        <v>1036024.36938957</v>
      </c>
    </row>
    <row r="23" spans="1:11">
      <c r="A23" s="1"/>
      <c r="B23" s="1"/>
      <c r="C23" s="465"/>
      <c r="D23" s="465"/>
      <c r="E23" s="465"/>
      <c r="F23" s="465"/>
      <c r="G23" s="465"/>
      <c r="H23" s="465"/>
      <c r="I23" s="465"/>
      <c r="J23" s="465"/>
      <c r="K23" s="1"/>
    </row>
    <row r="24" spans="1:11" ht="21" customHeight="1" thickBot="1">
      <c r="A24" s="474" t="s">
        <v>485</v>
      </c>
      <c r="B24" s="452" t="s">
        <v>464</v>
      </c>
      <c r="C24" s="452" t="s">
        <v>465</v>
      </c>
      <c r="D24" s="452" t="s">
        <v>466</v>
      </c>
      <c r="E24" s="452" t="s">
        <v>467</v>
      </c>
      <c r="F24" s="452" t="s">
        <v>468</v>
      </c>
      <c r="G24" s="452" t="s">
        <v>469</v>
      </c>
      <c r="H24" s="452" t="s">
        <v>470</v>
      </c>
      <c r="I24" s="452"/>
      <c r="J24" s="452"/>
      <c r="K24" s="452" t="s">
        <v>21</v>
      </c>
    </row>
    <row r="25" spans="1:11" ht="15.75" customHeight="1" thickTop="1">
      <c r="A25" s="470" t="s">
        <v>486</v>
      </c>
      <c r="B25" s="566">
        <v>-34664</v>
      </c>
      <c r="C25" s="566">
        <v>1</v>
      </c>
      <c r="D25" s="566">
        <v>49354</v>
      </c>
      <c r="E25" s="566">
        <v>-280</v>
      </c>
      <c r="F25" s="566">
        <v>0</v>
      </c>
      <c r="G25" s="566">
        <v>0</v>
      </c>
      <c r="H25" s="566">
        <v>2676</v>
      </c>
      <c r="I25" s="567"/>
      <c r="J25" s="623"/>
      <c r="K25" s="566">
        <v>17087</v>
      </c>
    </row>
    <row r="26" spans="1:11" ht="15.75" customHeight="1">
      <c r="A26" s="1"/>
      <c r="B26" s="1"/>
      <c r="C26" s="1"/>
      <c r="D26" s="1"/>
      <c r="E26" s="1"/>
      <c r="F26" s="1"/>
      <c r="G26" s="1"/>
      <c r="H26" s="1"/>
      <c r="I26" s="1"/>
      <c r="J26" s="1"/>
    </row>
    <row r="27" spans="1:11" ht="21" customHeight="1" thickBot="1">
      <c r="A27" s="474" t="s">
        <v>487</v>
      </c>
      <c r="B27" s="452" t="s">
        <v>464</v>
      </c>
      <c r="C27" s="452" t="s">
        <v>465</v>
      </c>
      <c r="D27" s="452" t="s">
        <v>466</v>
      </c>
      <c r="E27" s="452" t="s">
        <v>467</v>
      </c>
      <c r="F27" s="452" t="s">
        <v>468</v>
      </c>
      <c r="G27" s="452" t="s">
        <v>469</v>
      </c>
      <c r="H27" s="452" t="s">
        <v>470</v>
      </c>
      <c r="I27" s="452"/>
      <c r="J27" s="452"/>
      <c r="K27" s="452" t="s">
        <v>21</v>
      </c>
    </row>
    <row r="28" spans="1:11" ht="15.75" customHeight="1" thickTop="1">
      <c r="A28" s="470" t="s">
        <v>486</v>
      </c>
      <c r="B28" s="566">
        <v>116359</v>
      </c>
      <c r="C28" s="566">
        <v>41610</v>
      </c>
      <c r="D28" s="566">
        <v>76545</v>
      </c>
      <c r="E28" s="566">
        <v>10713</v>
      </c>
      <c r="F28" s="566">
        <v>-48788</v>
      </c>
      <c r="G28" s="566">
        <v>-18581</v>
      </c>
      <c r="H28" s="566">
        <v>18193</v>
      </c>
      <c r="I28" s="568"/>
      <c r="J28" s="623"/>
      <c r="K28" s="567">
        <v>196051</v>
      </c>
    </row>
    <row r="29" spans="1:11">
      <c r="A29" s="1"/>
      <c r="B29" s="1"/>
      <c r="C29" s="1"/>
      <c r="D29" s="1"/>
      <c r="E29" s="1"/>
      <c r="F29" s="1"/>
      <c r="G29" s="1"/>
      <c r="H29" s="1"/>
      <c r="I29" s="1"/>
      <c r="K29" s="1"/>
    </row>
    <row r="30" spans="1:11">
      <c r="A30" s="1" t="s">
        <v>488</v>
      </c>
      <c r="B30" s="1"/>
      <c r="C30" s="1"/>
      <c r="D30" s="1"/>
      <c r="E30" s="1"/>
      <c r="F30" s="1"/>
      <c r="G30" s="1"/>
      <c r="H30" s="1"/>
      <c r="I30" s="1"/>
      <c r="J30" s="1"/>
      <c r="K30" s="1"/>
    </row>
    <row r="31" spans="1:11">
      <c r="A31" s="311"/>
      <c r="B31" s="260"/>
      <c r="C31" s="260"/>
    </row>
    <row r="32" spans="1:11">
      <c r="A32" s="311"/>
      <c r="B32" s="260"/>
      <c r="C32" s="260"/>
    </row>
    <row r="34" spans="1:1">
      <c r="A34"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39"/>
  <sheetViews>
    <sheetView showGridLines="0" zoomScaleNormal="100" zoomScaleSheetLayoutView="100" workbookViewId="0">
      <selection activeCell="J19" sqref="J19"/>
    </sheetView>
  </sheetViews>
  <sheetFormatPr defaultRowHeight="12.75"/>
  <cols>
    <col min="1" max="1" width="38" style="247" customWidth="1"/>
    <col min="2" max="3" width="10" style="247" customWidth="1"/>
    <col min="4" max="16384" width="9.140625" style="247"/>
  </cols>
  <sheetData>
    <row r="1" spans="1:10">
      <c r="A1" s="1" t="s">
        <v>740</v>
      </c>
      <c r="B1" s="1"/>
      <c r="C1" s="1"/>
    </row>
    <row r="2" spans="1:10">
      <c r="A2" s="1"/>
      <c r="B2" s="1"/>
      <c r="C2" s="1"/>
    </row>
    <row r="3" spans="1:10" ht="21" customHeight="1" thickBot="1">
      <c r="A3" s="474" t="s">
        <v>640</v>
      </c>
      <c r="B3" s="452" t="s">
        <v>489</v>
      </c>
      <c r="C3" s="452" t="s">
        <v>467</v>
      </c>
      <c r="D3" s="452" t="s">
        <v>468</v>
      </c>
      <c r="E3" s="452" t="s">
        <v>469</v>
      </c>
      <c r="F3" s="452" t="s">
        <v>470</v>
      </c>
      <c r="G3" s="452" t="s">
        <v>21</v>
      </c>
    </row>
    <row r="4" spans="1:10" ht="15.75" customHeight="1" thickTop="1">
      <c r="A4" s="1" t="s">
        <v>490</v>
      </c>
      <c r="B4" s="471">
        <v>-77</v>
      </c>
      <c r="C4" s="471">
        <v>-858</v>
      </c>
      <c r="D4" s="471">
        <v>900</v>
      </c>
      <c r="E4" s="471">
        <v>-3</v>
      </c>
      <c r="F4" s="471">
        <v>-469</v>
      </c>
      <c r="G4" s="624">
        <v>-508</v>
      </c>
    </row>
    <row r="5" spans="1:10" s="1" customFormat="1" ht="15.75" customHeight="1">
      <c r="A5" s="1" t="s">
        <v>491</v>
      </c>
      <c r="B5" s="471">
        <v>31</v>
      </c>
      <c r="C5" s="471">
        <v>-1725</v>
      </c>
      <c r="D5" s="471">
        <v>-67</v>
      </c>
      <c r="E5" s="471">
        <v>2224</v>
      </c>
      <c r="F5" s="471">
        <v>-525</v>
      </c>
      <c r="G5" s="625">
        <v>-63</v>
      </c>
      <c r="H5" s="247"/>
      <c r="I5" s="247"/>
      <c r="J5" s="341"/>
    </row>
    <row r="6" spans="1:10" s="1" customFormat="1" ht="15.75" customHeight="1">
      <c r="A6" s="1" t="s">
        <v>446</v>
      </c>
      <c r="B6" s="471">
        <v>-68</v>
      </c>
      <c r="C6" s="471">
        <v>-42</v>
      </c>
      <c r="D6" s="35">
        <v>-29</v>
      </c>
      <c r="E6" s="35">
        <v>-10</v>
      </c>
      <c r="F6" s="35">
        <v>0</v>
      </c>
      <c r="G6" s="625">
        <v>-147</v>
      </c>
      <c r="H6" s="247"/>
      <c r="I6" s="247"/>
      <c r="J6" s="341"/>
    </row>
    <row r="7" spans="1:10" s="1" customFormat="1" ht="15.75" customHeight="1">
      <c r="A7" s="1" t="s">
        <v>447</v>
      </c>
      <c r="B7" s="471">
        <v>-0.01</v>
      </c>
      <c r="C7" s="35">
        <v>0</v>
      </c>
      <c r="D7" s="35">
        <v>0</v>
      </c>
      <c r="E7" s="35">
        <v>0</v>
      </c>
      <c r="F7" s="35">
        <v>0</v>
      </c>
      <c r="G7" s="625">
        <v>-0.01</v>
      </c>
      <c r="H7" s="247"/>
      <c r="I7" s="247"/>
      <c r="J7" s="341"/>
    </row>
    <row r="8" spans="1:10" s="1" customFormat="1" ht="15.75" customHeight="1">
      <c r="A8" s="1" t="s">
        <v>453</v>
      </c>
      <c r="B8" s="471">
        <v>6</v>
      </c>
      <c r="C8" s="35">
        <v>0</v>
      </c>
      <c r="D8" s="35">
        <v>0</v>
      </c>
      <c r="E8" s="35">
        <v>0</v>
      </c>
      <c r="F8" s="35">
        <v>0</v>
      </c>
      <c r="G8" s="625">
        <v>6</v>
      </c>
      <c r="H8" s="247"/>
      <c r="I8" s="247"/>
      <c r="J8" s="341"/>
    </row>
    <row r="9" spans="1:10" s="1" customFormat="1" ht="15.75" customHeight="1">
      <c r="A9" s="1" t="s">
        <v>448</v>
      </c>
      <c r="B9" s="471">
        <v>121</v>
      </c>
      <c r="C9" s="35">
        <v>0</v>
      </c>
      <c r="D9" s="35">
        <v>-271</v>
      </c>
      <c r="E9" s="35">
        <v>0</v>
      </c>
      <c r="F9" s="35">
        <v>0</v>
      </c>
      <c r="G9" s="625">
        <v>-150</v>
      </c>
      <c r="H9" s="247"/>
      <c r="I9" s="247"/>
      <c r="J9" s="341"/>
    </row>
    <row r="10" spans="1:10" s="1" customFormat="1" ht="15.75" customHeight="1">
      <c r="A10" s="1" t="s">
        <v>450</v>
      </c>
      <c r="B10" s="471">
        <v>-3</v>
      </c>
      <c r="C10" s="35">
        <v>0</v>
      </c>
      <c r="D10" s="35">
        <v>0</v>
      </c>
      <c r="E10" s="35">
        <v>0</v>
      </c>
      <c r="F10" s="35">
        <v>0</v>
      </c>
      <c r="G10" s="625">
        <v>-3</v>
      </c>
      <c r="H10" s="247"/>
      <c r="I10" s="247"/>
      <c r="J10" s="341"/>
    </row>
    <row r="11" spans="1:10" ht="15.75" customHeight="1">
      <c r="A11" s="470" t="s">
        <v>12</v>
      </c>
      <c r="B11" s="473">
        <v>9</v>
      </c>
      <c r="C11" s="472">
        <v>-9</v>
      </c>
      <c r="D11" s="472">
        <v>0</v>
      </c>
      <c r="E11" s="472">
        <v>0</v>
      </c>
      <c r="F11" s="472">
        <v>0</v>
      </c>
      <c r="G11" s="626">
        <v>-0.01</v>
      </c>
    </row>
    <row r="12" spans="1:10" ht="15.75" customHeight="1">
      <c r="A12" s="311"/>
      <c r="B12" s="260"/>
      <c r="C12" s="260"/>
    </row>
    <row r="13" spans="1:10" ht="15.75" customHeight="1">
      <c r="A13" s="311"/>
      <c r="B13" s="262"/>
      <c r="C13" s="262"/>
    </row>
    <row r="14" spans="1:10" ht="21" customHeight="1" thickBot="1">
      <c r="A14" s="474" t="s">
        <v>640</v>
      </c>
      <c r="B14" s="452" t="s">
        <v>489</v>
      </c>
      <c r="C14" s="452" t="s">
        <v>467</v>
      </c>
      <c r="D14" s="452" t="s">
        <v>468</v>
      </c>
      <c r="E14" s="452" t="s">
        <v>469</v>
      </c>
      <c r="F14" s="452" t="s">
        <v>470</v>
      </c>
      <c r="G14" s="452" t="s">
        <v>21</v>
      </c>
    </row>
    <row r="15" spans="1:10" ht="15.75" customHeight="1" thickTop="1">
      <c r="A15" s="1" t="s">
        <v>490</v>
      </c>
      <c r="B15" s="471">
        <v>-132</v>
      </c>
      <c r="C15" s="471">
        <v>-887</v>
      </c>
      <c r="D15" s="471">
        <v>327</v>
      </c>
      <c r="E15" s="471">
        <v>-2.6065850682719698</v>
      </c>
      <c r="F15" s="471">
        <v>-20</v>
      </c>
      <c r="G15" s="624">
        <v>-715</v>
      </c>
    </row>
    <row r="16" spans="1:10" ht="15.75" customHeight="1">
      <c r="A16" s="1" t="s">
        <v>491</v>
      </c>
      <c r="B16" s="471">
        <v>105</v>
      </c>
      <c r="C16" s="471">
        <v>-2236</v>
      </c>
      <c r="D16" s="471">
        <v>218</v>
      </c>
      <c r="E16" s="471">
        <v>1773</v>
      </c>
      <c r="F16" s="471">
        <v>-1096</v>
      </c>
      <c r="G16" s="625">
        <v>-1235</v>
      </c>
    </row>
    <row r="17" spans="1:7" ht="15.75" customHeight="1">
      <c r="A17" s="1" t="s">
        <v>446</v>
      </c>
      <c r="B17" s="471">
        <v>34</v>
      </c>
      <c r="C17" s="471">
        <v>-179</v>
      </c>
      <c r="D17" s="35">
        <v>-33</v>
      </c>
      <c r="E17" s="35">
        <v>0.1</v>
      </c>
      <c r="F17" s="35">
        <v>0.12</v>
      </c>
      <c r="G17" s="625">
        <v>-178</v>
      </c>
    </row>
    <row r="18" spans="1:7" ht="15.75" customHeight="1">
      <c r="A18" s="1" t="s">
        <v>447</v>
      </c>
      <c r="B18" s="471">
        <v>-21</v>
      </c>
      <c r="C18" s="35">
        <v>0</v>
      </c>
      <c r="D18" s="35">
        <v>0</v>
      </c>
      <c r="E18" s="35">
        <v>0</v>
      </c>
      <c r="F18" s="35">
        <v>0</v>
      </c>
      <c r="G18" s="625">
        <v>-21</v>
      </c>
    </row>
    <row r="19" spans="1:7" ht="15.75" customHeight="1">
      <c r="A19" s="1" t="s">
        <v>453</v>
      </c>
      <c r="B19" s="471">
        <v>-5</v>
      </c>
      <c r="C19" s="35">
        <v>0</v>
      </c>
      <c r="D19" s="35">
        <v>0</v>
      </c>
      <c r="E19" s="35">
        <v>0</v>
      </c>
      <c r="F19" s="35">
        <v>0</v>
      </c>
      <c r="G19" s="625">
        <v>-5</v>
      </c>
    </row>
    <row r="20" spans="1:7" ht="15.75" customHeight="1">
      <c r="A20" s="1" t="s">
        <v>448</v>
      </c>
      <c r="B20" s="471">
        <v>-46</v>
      </c>
      <c r="C20" s="35">
        <v>-16</v>
      </c>
      <c r="D20" s="35">
        <v>-355.22069332046698</v>
      </c>
      <c r="E20" s="35">
        <v>0</v>
      </c>
      <c r="F20" s="35">
        <v>0</v>
      </c>
      <c r="G20" s="625">
        <v>-417</v>
      </c>
    </row>
    <row r="21" spans="1:7" ht="15.75" customHeight="1">
      <c r="A21" s="1" t="s">
        <v>450</v>
      </c>
      <c r="B21" s="471">
        <v>-1</v>
      </c>
      <c r="C21" s="35">
        <v>0</v>
      </c>
      <c r="D21" s="35">
        <v>0</v>
      </c>
      <c r="E21" s="35">
        <v>0</v>
      </c>
      <c r="F21" s="35">
        <v>0</v>
      </c>
      <c r="G21" s="625">
        <v>-1</v>
      </c>
    </row>
    <row r="22" spans="1:7" ht="15.75" customHeight="1">
      <c r="A22" s="470" t="s">
        <v>12</v>
      </c>
      <c r="B22" s="473">
        <v>-48</v>
      </c>
      <c r="C22" s="472">
        <v>0</v>
      </c>
      <c r="D22" s="472">
        <v>0</v>
      </c>
      <c r="E22" s="472">
        <v>0</v>
      </c>
      <c r="F22" s="472">
        <v>0</v>
      </c>
      <c r="G22" s="626">
        <v>-48</v>
      </c>
    </row>
    <row r="23" spans="1:7">
      <c r="A23" s="251"/>
      <c r="B23" s="259"/>
      <c r="C23" s="259"/>
    </row>
    <row r="24" spans="1:7">
      <c r="A24" s="311"/>
      <c r="B24" s="260"/>
      <c r="C24" s="260"/>
    </row>
    <row r="25" spans="1:7">
      <c r="A25" s="345"/>
      <c r="B25" s="259"/>
      <c r="C25" s="259"/>
    </row>
    <row r="26" spans="1:7">
      <c r="A26" s="251"/>
      <c r="B26" s="259"/>
      <c r="C26" s="259"/>
    </row>
    <row r="27" spans="1:7">
      <c r="A27" s="311"/>
      <c r="B27" s="260"/>
      <c r="C27" s="260"/>
    </row>
    <row r="28" spans="1:7">
      <c r="A28" s="311"/>
      <c r="B28" s="260"/>
      <c r="C28" s="260"/>
    </row>
    <row r="29" spans="1:7">
      <c r="A29" s="311"/>
      <c r="B29" s="260"/>
      <c r="C29" s="260"/>
    </row>
    <row r="30" spans="1:7">
      <c r="A30" s="311"/>
      <c r="B30" s="260"/>
      <c r="C30" s="260"/>
    </row>
    <row r="31" spans="1:7">
      <c r="A31" s="311"/>
      <c r="B31" s="260"/>
      <c r="C31" s="260"/>
    </row>
    <row r="32" spans="1:7">
      <c r="B32" s="259"/>
      <c r="C32" s="259"/>
    </row>
    <row r="33" spans="1:3">
      <c r="A33" s="251"/>
      <c r="B33" s="257"/>
      <c r="C33" s="257"/>
    </row>
    <row r="34" spans="1:3">
      <c r="A34" s="311"/>
      <c r="B34" s="260"/>
      <c r="C34" s="260"/>
    </row>
    <row r="35" spans="1:3">
      <c r="A35" s="311"/>
      <c r="B35" s="260"/>
      <c r="C35" s="260"/>
    </row>
    <row r="36" spans="1:3">
      <c r="A36" s="311"/>
      <c r="B36" s="260"/>
      <c r="C36" s="260"/>
    </row>
    <row r="37" spans="1:3">
      <c r="A37" s="311"/>
      <c r="B37" s="260"/>
      <c r="C37" s="260"/>
    </row>
    <row r="39" spans="1:3">
      <c r="A39"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71"/>
  <sheetViews>
    <sheetView showGridLines="0" zoomScaleNormal="100" zoomScaleSheetLayoutView="100" workbookViewId="0">
      <selection activeCell="D5" sqref="D5"/>
    </sheetView>
  </sheetViews>
  <sheetFormatPr defaultRowHeight="15"/>
  <cols>
    <col min="1" max="1" width="32.42578125" style="250" customWidth="1"/>
    <col min="2" max="2" width="10" style="250" customWidth="1"/>
    <col min="3" max="7" width="9.140625" style="250"/>
    <col min="8" max="8" width="11.5703125" style="250" customWidth="1"/>
    <col min="9" max="16384" width="9.140625" style="250"/>
  </cols>
  <sheetData>
    <row r="1" spans="1:11" s="247" customFormat="1">
      <c r="A1" s="1" t="s">
        <v>741</v>
      </c>
      <c r="B1"/>
    </row>
    <row r="2" spans="1:11" s="247" customFormat="1">
      <c r="A2"/>
      <c r="B2"/>
    </row>
    <row r="3" spans="1:11" ht="24" customHeight="1" thickBot="1">
      <c r="A3" s="474" t="s">
        <v>298</v>
      </c>
      <c r="B3" s="481" t="s">
        <v>492</v>
      </c>
      <c r="C3" s="452" t="s">
        <v>489</v>
      </c>
      <c r="D3" s="452" t="s">
        <v>467</v>
      </c>
      <c r="E3" s="452" t="s">
        <v>468</v>
      </c>
      <c r="F3" s="452" t="s">
        <v>469</v>
      </c>
      <c r="G3" s="452" t="s">
        <v>470</v>
      </c>
      <c r="H3" s="452" t="s">
        <v>493</v>
      </c>
    </row>
    <row r="4" spans="1:11" s="247" customFormat="1" ht="15.75" customHeight="1" thickTop="1">
      <c r="A4" s="469" t="s">
        <v>490</v>
      </c>
      <c r="B4" s="569">
        <v>400</v>
      </c>
      <c r="C4" s="571">
        <v>-300</v>
      </c>
      <c r="D4" s="476">
        <v>-3226</v>
      </c>
      <c r="E4" s="476">
        <v>3266</v>
      </c>
      <c r="F4" s="476">
        <v>-8</v>
      </c>
      <c r="G4" s="476">
        <v>-854</v>
      </c>
      <c r="H4" s="477">
        <v>-1122</v>
      </c>
    </row>
    <row r="5" spans="1:11" customFormat="1" ht="15.75" customHeight="1">
      <c r="A5" s="284" t="s">
        <v>491</v>
      </c>
      <c r="B5" s="570">
        <v>200</v>
      </c>
      <c r="C5" s="477">
        <v>61</v>
      </c>
      <c r="D5" s="476">
        <v>-3390</v>
      </c>
      <c r="E5" s="476">
        <v>-132</v>
      </c>
      <c r="F5" s="476">
        <v>4118</v>
      </c>
      <c r="G5" s="476">
        <v>-1019</v>
      </c>
      <c r="H5" s="627">
        <v>-363</v>
      </c>
      <c r="I5" s="250"/>
      <c r="J5" s="250"/>
      <c r="K5" s="279"/>
    </row>
    <row r="6" spans="1:11" customFormat="1" ht="15.75" customHeight="1">
      <c r="A6" s="469" t="s">
        <v>446</v>
      </c>
      <c r="B6" s="569">
        <v>200</v>
      </c>
      <c r="C6" s="477">
        <v>-157</v>
      </c>
      <c r="D6" s="476">
        <v>-83</v>
      </c>
      <c r="E6" s="476">
        <v>-56</v>
      </c>
      <c r="F6" s="476">
        <v>-17</v>
      </c>
      <c r="G6" s="35">
        <v>0</v>
      </c>
      <c r="H6" s="477">
        <v>-312</v>
      </c>
      <c r="I6" s="250"/>
      <c r="J6" s="250"/>
      <c r="K6" s="279"/>
    </row>
    <row r="7" spans="1:11" customFormat="1" ht="15.75" customHeight="1">
      <c r="A7" s="469" t="s">
        <v>447</v>
      </c>
      <c r="B7" s="569">
        <v>200</v>
      </c>
      <c r="C7" s="477">
        <v>-1</v>
      </c>
      <c r="D7" s="35">
        <v>0</v>
      </c>
      <c r="E7" s="35">
        <v>0</v>
      </c>
      <c r="F7" s="35">
        <v>0</v>
      </c>
      <c r="G7" s="35">
        <v>0</v>
      </c>
      <c r="H7" s="477">
        <v>-1</v>
      </c>
      <c r="I7" s="250"/>
      <c r="J7" s="250"/>
      <c r="K7" s="279"/>
    </row>
    <row r="8" spans="1:11" customFormat="1" ht="15.75" customHeight="1">
      <c r="A8" s="469" t="s">
        <v>453</v>
      </c>
      <c r="B8" s="569">
        <v>200</v>
      </c>
      <c r="C8" s="477">
        <v>12</v>
      </c>
      <c r="D8" s="35">
        <v>0</v>
      </c>
      <c r="E8" s="35">
        <v>0</v>
      </c>
      <c r="F8" s="35">
        <v>0</v>
      </c>
      <c r="G8" s="35">
        <v>0</v>
      </c>
      <c r="H8" s="477">
        <v>12</v>
      </c>
      <c r="I8" s="250"/>
      <c r="J8" s="250"/>
      <c r="K8" s="279"/>
    </row>
    <row r="9" spans="1:11" customFormat="1" ht="15.75" customHeight="1">
      <c r="A9" s="469" t="s">
        <v>448</v>
      </c>
      <c r="B9" s="569">
        <v>200</v>
      </c>
      <c r="C9" s="477">
        <v>237</v>
      </c>
      <c r="D9" s="35">
        <v>0</v>
      </c>
      <c r="E9" s="476">
        <v>-526</v>
      </c>
      <c r="F9" s="35">
        <v>0</v>
      </c>
      <c r="G9" s="35">
        <v>0</v>
      </c>
      <c r="H9" s="477">
        <v>-289</v>
      </c>
      <c r="I9" s="250"/>
      <c r="J9" s="250"/>
      <c r="K9" s="279"/>
    </row>
    <row r="10" spans="1:11" customFormat="1" ht="15.75" customHeight="1">
      <c r="A10" s="469" t="s">
        <v>450</v>
      </c>
      <c r="B10" s="569">
        <v>200</v>
      </c>
      <c r="C10" s="477">
        <v>-5</v>
      </c>
      <c r="D10" s="35">
        <v>0</v>
      </c>
      <c r="E10" s="35">
        <v>0</v>
      </c>
      <c r="F10" s="35">
        <v>0</v>
      </c>
      <c r="G10" s="35">
        <v>0</v>
      </c>
      <c r="H10" s="477">
        <v>-5</v>
      </c>
      <c r="I10" s="250"/>
      <c r="J10" s="250"/>
      <c r="K10" s="279"/>
    </row>
    <row r="11" spans="1:11" ht="15.75" customHeight="1">
      <c r="A11" s="469" t="s">
        <v>12</v>
      </c>
      <c r="B11" s="569">
        <v>200</v>
      </c>
      <c r="C11" s="478">
        <v>18</v>
      </c>
      <c r="D11" s="35">
        <v>-18</v>
      </c>
      <c r="E11" s="35">
        <v>0</v>
      </c>
      <c r="F11" s="35">
        <v>0</v>
      </c>
      <c r="G11" s="35">
        <v>0</v>
      </c>
      <c r="H11" s="478">
        <v>-0.1</v>
      </c>
    </row>
    <row r="12" spans="1:11" ht="15.75" customHeight="1">
      <c r="A12" s="355" t="s">
        <v>494</v>
      </c>
      <c r="B12" s="482"/>
      <c r="C12" s="479">
        <v>-136</v>
      </c>
      <c r="D12" s="628">
        <v>-6716</v>
      </c>
      <c r="E12" s="479">
        <v>2552</v>
      </c>
      <c r="F12" s="479">
        <v>4093</v>
      </c>
      <c r="G12" s="479">
        <v>-1874</v>
      </c>
      <c r="H12" s="480">
        <v>-2081</v>
      </c>
    </row>
    <row r="13" spans="1:11">
      <c r="A13" s="265"/>
      <c r="B13" s="262"/>
    </row>
    <row r="14" spans="1:11">
      <c r="A14" s="246"/>
      <c r="B14" s="260"/>
    </row>
    <row r="15" spans="1:11">
      <c r="A15" s="251"/>
      <c r="B15" s="260"/>
    </row>
    <row r="16" spans="1:11">
      <c r="A16" s="265"/>
      <c r="B16" s="260"/>
    </row>
    <row r="17" spans="1:2">
      <c r="A17" s="265"/>
      <c r="B17" s="260"/>
    </row>
    <row r="18" spans="1:2">
      <c r="A18" s="265"/>
      <c r="B18" s="260"/>
    </row>
    <row r="19" spans="1:2">
      <c r="A19" s="265"/>
      <c r="B19" s="260"/>
    </row>
    <row r="20" spans="1:2">
      <c r="A20" s="265"/>
      <c r="B20" s="260"/>
    </row>
    <row r="21" spans="1:2">
      <c r="A21" s="265"/>
      <c r="B21" s="260"/>
    </row>
    <row r="22" spans="1:2">
      <c r="A22" s="246"/>
      <c r="B22" s="260"/>
    </row>
    <row r="23" spans="1:2">
      <c r="A23" s="251"/>
      <c r="B23" s="259"/>
    </row>
    <row r="24" spans="1:2">
      <c r="A24" s="265"/>
      <c r="B24" s="260"/>
    </row>
    <row r="25" spans="1:2">
      <c r="A25" s="261"/>
      <c r="B25" s="259"/>
    </row>
    <row r="26" spans="1:2">
      <c r="A26" s="251"/>
      <c r="B26" s="259"/>
    </row>
    <row r="27" spans="1:2">
      <c r="A27" s="265"/>
      <c r="B27" s="260"/>
    </row>
    <row r="28" spans="1:2">
      <c r="A28" s="265"/>
      <c r="B28" s="260"/>
    </row>
    <row r="29" spans="1:2">
      <c r="A29" s="265"/>
      <c r="B29" s="260"/>
    </row>
    <row r="30" spans="1:2">
      <c r="A30" s="265"/>
      <c r="B30" s="260"/>
    </row>
    <row r="31" spans="1:2">
      <c r="A31" s="265"/>
      <c r="B31" s="260"/>
    </row>
    <row r="32" spans="1:2">
      <c r="A32" s="245"/>
      <c r="B32" s="259"/>
    </row>
    <row r="33" spans="1:2">
      <c r="A33" s="251"/>
      <c r="B33" s="258"/>
    </row>
    <row r="34" spans="1:2">
      <c r="A34" s="265"/>
      <c r="B34" s="260"/>
    </row>
    <row r="35" spans="1:2">
      <c r="A35" s="265"/>
      <c r="B35" s="260"/>
    </row>
    <row r="36" spans="1:2">
      <c r="A36" s="265"/>
      <c r="B36" s="260"/>
    </row>
    <row r="37" spans="1:2">
      <c r="A37" s="265"/>
      <c r="B37" s="260"/>
    </row>
    <row r="38" spans="1:2">
      <c r="A38" s="245"/>
      <c r="B38" s="245"/>
    </row>
    <row r="39" spans="1:2">
      <c r="A39" s="266"/>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row r="70" spans="1:2">
      <c r="A70" s="245"/>
      <c r="B70" s="245"/>
    </row>
    <row r="71" spans="1:2">
      <c r="A71" s="245"/>
      <c r="B71"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1"/>
  <sheetViews>
    <sheetView showGridLines="0" zoomScaleNormal="100" zoomScaleSheetLayoutView="100" workbookViewId="0">
      <selection activeCell="G6" sqref="G6"/>
    </sheetView>
  </sheetViews>
  <sheetFormatPr defaultRowHeight="12.75"/>
  <cols>
    <col min="1" max="1" width="38" style="247" customWidth="1"/>
    <col min="2" max="3" width="10" style="247" customWidth="1"/>
    <col min="4" max="16384" width="9.140625" style="247"/>
  </cols>
  <sheetData>
    <row r="1" spans="1:6">
      <c r="A1" s="1" t="s">
        <v>742</v>
      </c>
      <c r="B1" s="1"/>
      <c r="C1" s="1"/>
    </row>
    <row r="2" spans="1:6">
      <c r="A2" s="1"/>
      <c r="B2" s="1"/>
      <c r="C2" s="1"/>
    </row>
    <row r="3" spans="1:6" ht="18.75" customHeight="1" thickBot="1">
      <c r="A3" s="463" t="s">
        <v>319</v>
      </c>
      <c r="B3" s="464">
        <v>2016</v>
      </c>
      <c r="C3" s="464">
        <v>2015</v>
      </c>
    </row>
    <row r="4" spans="1:6" s="1" customFormat="1" ht="15.75" customHeight="1" thickTop="1">
      <c r="A4" s="1" t="s">
        <v>474</v>
      </c>
      <c r="B4" s="448">
        <v>5276.5816202200003</v>
      </c>
      <c r="C4" s="448">
        <v>1196.1823893045</v>
      </c>
      <c r="D4" s="247"/>
      <c r="E4" s="247"/>
      <c r="F4" s="341"/>
    </row>
    <row r="5" spans="1:6" s="1" customFormat="1" ht="15.75" customHeight="1">
      <c r="A5" s="1" t="s">
        <v>16</v>
      </c>
      <c r="B5" s="448">
        <v>2948.1102150000002</v>
      </c>
      <c r="C5" s="448">
        <v>2138.3586195100002</v>
      </c>
      <c r="D5" s="247"/>
      <c r="E5" s="247"/>
      <c r="F5" s="341"/>
    </row>
    <row r="6" spans="1:6" s="1" customFormat="1" ht="15.75" customHeight="1">
      <c r="A6" s="355" t="s">
        <v>21</v>
      </c>
      <c r="B6" s="450">
        <v>8224.6918352200009</v>
      </c>
      <c r="C6" s="450">
        <v>3334.5410088144999</v>
      </c>
      <c r="D6" s="247"/>
      <c r="E6" s="247"/>
      <c r="F6" s="341"/>
    </row>
    <row r="7" spans="1:6" s="1" customFormat="1" ht="15.75" customHeight="1">
      <c r="D7" s="247"/>
      <c r="E7" s="247"/>
      <c r="F7" s="341"/>
    </row>
    <row r="8" spans="1:6" s="1" customFormat="1" ht="15.75" customHeight="1">
      <c r="D8" s="247"/>
      <c r="E8" s="247"/>
      <c r="F8" s="341"/>
    </row>
    <row r="9" spans="1:6">
      <c r="A9" s="311"/>
      <c r="B9" s="260"/>
      <c r="C9" s="260"/>
    </row>
    <row r="10" spans="1:6">
      <c r="A10" s="311"/>
      <c r="B10" s="260"/>
      <c r="C10" s="260"/>
    </row>
    <row r="11" spans="1:6">
      <c r="A11" s="311"/>
      <c r="B11" s="260"/>
      <c r="C11" s="260"/>
    </row>
    <row r="12" spans="1:6">
      <c r="A12" s="311"/>
      <c r="B12" s="260"/>
      <c r="C12" s="260"/>
    </row>
    <row r="13" spans="1:6">
      <c r="A13" s="311"/>
      <c r="B13" s="260"/>
      <c r="C13" s="260"/>
    </row>
    <row r="14" spans="1:6">
      <c r="B14" s="260"/>
      <c r="C14" s="260"/>
    </row>
    <row r="15" spans="1:6">
      <c r="A15" s="251"/>
      <c r="B15" s="259"/>
      <c r="C15" s="259"/>
    </row>
    <row r="16" spans="1:6">
      <c r="A16" s="311"/>
      <c r="B16" s="260"/>
      <c r="C16" s="260"/>
    </row>
    <row r="17" spans="1:3">
      <c r="A17" s="345"/>
      <c r="B17" s="259"/>
      <c r="C17" s="259"/>
    </row>
    <row r="18" spans="1:3">
      <c r="A18" s="251"/>
      <c r="B18" s="259"/>
      <c r="C18" s="259"/>
    </row>
    <row r="19" spans="1:3">
      <c r="A19" s="311"/>
      <c r="B19" s="260"/>
      <c r="C19" s="260"/>
    </row>
    <row r="20" spans="1:3">
      <c r="A20" s="311"/>
      <c r="B20" s="260"/>
      <c r="C20" s="260"/>
    </row>
    <row r="21" spans="1:3">
      <c r="A21" s="311"/>
      <c r="B21" s="260"/>
      <c r="C21" s="260"/>
    </row>
    <row r="22" spans="1:3">
      <c r="A22" s="311"/>
      <c r="B22" s="260"/>
      <c r="C22" s="260"/>
    </row>
    <row r="23" spans="1:3">
      <c r="A23" s="311"/>
      <c r="B23" s="260"/>
      <c r="C23" s="260"/>
    </row>
    <row r="24" spans="1:3">
      <c r="B24" s="259"/>
      <c r="C24" s="259"/>
    </row>
    <row r="25" spans="1:3">
      <c r="A25" s="251"/>
      <c r="B25" s="257"/>
      <c r="C25" s="257"/>
    </row>
    <row r="26" spans="1:3">
      <c r="A26" s="311"/>
      <c r="B26" s="260"/>
      <c r="C26" s="260"/>
    </row>
    <row r="27" spans="1:3">
      <c r="A27" s="311"/>
      <c r="B27" s="260"/>
      <c r="C27" s="260"/>
    </row>
    <row r="28" spans="1:3">
      <c r="A28" s="311"/>
      <c r="B28" s="260"/>
      <c r="C28" s="260"/>
    </row>
    <row r="29" spans="1:3">
      <c r="A29" s="311"/>
      <c r="B29" s="260"/>
      <c r="C29" s="260"/>
    </row>
    <row r="31" spans="1:3">
      <c r="A31"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9"/>
  <sheetViews>
    <sheetView showGridLines="0" zoomScaleNormal="100" zoomScaleSheetLayoutView="100" workbookViewId="0">
      <selection activeCell="F22" sqref="F22"/>
    </sheetView>
  </sheetViews>
  <sheetFormatPr defaultRowHeight="12.75"/>
  <cols>
    <col min="1" max="1" width="38" style="247" customWidth="1"/>
    <col min="2" max="3" width="10" style="247" customWidth="1"/>
    <col min="4" max="16384" width="9.140625" style="247"/>
  </cols>
  <sheetData>
    <row r="1" spans="1:7">
      <c r="A1" s="1" t="s">
        <v>673</v>
      </c>
      <c r="B1" s="1"/>
      <c r="C1" s="1"/>
    </row>
    <row r="2" spans="1:7">
      <c r="A2" s="1"/>
      <c r="B2" s="1"/>
      <c r="C2" s="1"/>
    </row>
    <row r="3" spans="1:7" ht="20.25" customHeight="1">
      <c r="A3" s="426"/>
      <c r="B3" s="652" t="s">
        <v>474</v>
      </c>
      <c r="C3" s="652"/>
      <c r="D3" s="652"/>
    </row>
    <row r="4" spans="1:7" ht="18.75" customHeight="1" thickBot="1">
      <c r="A4" s="463" t="s">
        <v>697</v>
      </c>
      <c r="B4" s="486" t="s">
        <v>496</v>
      </c>
      <c r="C4" s="486" t="s">
        <v>497</v>
      </c>
      <c r="D4" s="486" t="s">
        <v>223</v>
      </c>
    </row>
    <row r="5" spans="1:7" s="1" customFormat="1" ht="15.75" customHeight="1" thickTop="1">
      <c r="A5" s="1" t="s">
        <v>498</v>
      </c>
      <c r="B5" s="448">
        <v>5276.5816202200003</v>
      </c>
      <c r="C5" s="35">
        <v>0</v>
      </c>
      <c r="D5" s="448">
        <v>5276.5816202200003</v>
      </c>
      <c r="E5" s="247"/>
      <c r="F5" s="247"/>
      <c r="G5" s="341"/>
    </row>
    <row r="6" spans="1:7" s="1" customFormat="1" ht="15.75" customHeight="1">
      <c r="A6" s="1" t="s">
        <v>378</v>
      </c>
      <c r="B6" s="448">
        <v>4622.5794021607508</v>
      </c>
      <c r="C6" s="448">
        <v>-705.66253884152809</v>
      </c>
      <c r="D6" s="448">
        <v>3916.9168633192226</v>
      </c>
      <c r="E6" s="247"/>
      <c r="F6" s="247"/>
      <c r="G6" s="341"/>
    </row>
    <row r="7" spans="1:7" s="1" customFormat="1" ht="15.75" customHeight="1">
      <c r="A7" s="470" t="s">
        <v>499</v>
      </c>
      <c r="B7" s="572">
        <v>7428.8458410989997</v>
      </c>
      <c r="C7" s="572">
        <v>-2823.1374014839002</v>
      </c>
      <c r="D7" s="572">
        <v>7059.7254844775998</v>
      </c>
      <c r="E7" s="247"/>
      <c r="F7" s="247"/>
      <c r="G7" s="341"/>
    </row>
    <row r="8" spans="1:7" s="1" customFormat="1" ht="15.75" customHeight="1">
      <c r="E8" s="247"/>
      <c r="F8" s="247"/>
      <c r="G8" s="341"/>
    </row>
    <row r="9" spans="1:7" s="1" customFormat="1" ht="15.75" customHeight="1">
      <c r="E9" s="247"/>
      <c r="F9" s="247"/>
      <c r="G9" s="341"/>
    </row>
    <row r="10" spans="1:7" s="1" customFormat="1" ht="20.25" customHeight="1">
      <c r="A10" s="426"/>
      <c r="B10" s="652" t="s">
        <v>16</v>
      </c>
      <c r="C10" s="652"/>
      <c r="D10" s="652"/>
      <c r="E10" s="247"/>
      <c r="F10" s="247"/>
      <c r="G10" s="341"/>
    </row>
    <row r="11" spans="1:7" ht="18.75" customHeight="1" thickBot="1">
      <c r="A11" s="463" t="s">
        <v>697</v>
      </c>
      <c r="B11" s="486" t="s">
        <v>496</v>
      </c>
      <c r="C11" s="486" t="s">
        <v>497</v>
      </c>
      <c r="D11" s="486" t="s">
        <v>223</v>
      </c>
    </row>
    <row r="12" spans="1:7" ht="15.75" customHeight="1" thickTop="1">
      <c r="A12" s="1" t="s">
        <v>498</v>
      </c>
      <c r="B12" s="448">
        <v>2948.1102152600001</v>
      </c>
      <c r="C12" s="35">
        <v>0</v>
      </c>
      <c r="D12" s="448">
        <v>2948.1102152600001</v>
      </c>
    </row>
    <row r="13" spans="1:7" ht="15.75" customHeight="1">
      <c r="A13" s="1" t="s">
        <v>378</v>
      </c>
      <c r="B13" s="448">
        <v>3282.2950769567501</v>
      </c>
      <c r="C13" s="448">
        <v>-24.710086655754001</v>
      </c>
      <c r="D13" s="448">
        <v>3257.5849903009962</v>
      </c>
    </row>
    <row r="14" spans="1:7" ht="15.75" customHeight="1">
      <c r="A14" s="470" t="s">
        <v>499</v>
      </c>
      <c r="B14" s="572">
        <v>5390.0186014300007</v>
      </c>
      <c r="C14" s="572">
        <v>-170.32505972000001</v>
      </c>
      <c r="D14" s="572">
        <v>5390.0186014300007</v>
      </c>
    </row>
    <row r="15" spans="1:7">
      <c r="A15" s="251"/>
      <c r="B15" s="260"/>
      <c r="C15" s="260"/>
    </row>
    <row r="16" spans="1:7">
      <c r="A16" s="311"/>
      <c r="B16" s="260"/>
      <c r="C16" s="260"/>
    </row>
    <row r="17" spans="1:3">
      <c r="A17" s="311"/>
      <c r="B17" s="260"/>
      <c r="C17" s="260"/>
    </row>
    <row r="18" spans="1:3">
      <c r="A18" s="311"/>
      <c r="B18" s="260"/>
      <c r="C18" s="260"/>
    </row>
    <row r="19" spans="1:3">
      <c r="A19" s="311"/>
      <c r="B19" s="260"/>
      <c r="C19" s="260"/>
    </row>
    <row r="20" spans="1:3">
      <c r="A20" s="311"/>
      <c r="B20" s="260"/>
      <c r="C20" s="260"/>
    </row>
    <row r="21" spans="1:3">
      <c r="A21" s="311"/>
      <c r="B21" s="260"/>
      <c r="C21" s="260"/>
    </row>
    <row r="22" spans="1:3">
      <c r="B22" s="260"/>
      <c r="C22" s="260"/>
    </row>
    <row r="23" spans="1:3">
      <c r="A23" s="251"/>
      <c r="B23" s="259"/>
      <c r="C23" s="259"/>
    </row>
    <row r="24" spans="1:3">
      <c r="A24" s="311"/>
      <c r="B24" s="260"/>
      <c r="C24" s="260"/>
    </row>
    <row r="25" spans="1:3">
      <c r="A25" s="345"/>
      <c r="B25" s="259"/>
      <c r="C25" s="259"/>
    </row>
    <row r="26" spans="1:3">
      <c r="A26" s="251"/>
      <c r="B26" s="259"/>
      <c r="C26" s="259"/>
    </row>
    <row r="27" spans="1:3">
      <c r="A27" s="311"/>
      <c r="B27" s="260"/>
      <c r="C27" s="260"/>
    </row>
    <row r="28" spans="1:3">
      <c r="A28" s="311"/>
      <c r="B28" s="260"/>
      <c r="C28" s="260"/>
    </row>
    <row r="29" spans="1:3">
      <c r="A29" s="311"/>
      <c r="B29" s="260"/>
      <c r="C29" s="260"/>
    </row>
    <row r="30" spans="1:3">
      <c r="A30" s="311"/>
      <c r="B30" s="260"/>
      <c r="C30" s="260"/>
    </row>
    <row r="31" spans="1:3">
      <c r="A31" s="311"/>
      <c r="B31" s="260"/>
      <c r="C31" s="260"/>
    </row>
    <row r="32" spans="1:3">
      <c r="B32" s="259"/>
      <c r="C32" s="259"/>
    </row>
    <row r="33" spans="1:3">
      <c r="A33" s="251"/>
      <c r="B33" s="257"/>
      <c r="C33" s="257"/>
    </row>
    <row r="34" spans="1:3">
      <c r="A34" s="311"/>
      <c r="B34" s="260"/>
      <c r="C34" s="260"/>
    </row>
    <row r="35" spans="1:3">
      <c r="A35" s="311"/>
      <c r="B35" s="260"/>
      <c r="C35" s="260"/>
    </row>
    <row r="36" spans="1:3">
      <c r="A36" s="311"/>
      <c r="B36" s="260"/>
      <c r="C36" s="260"/>
    </row>
    <row r="37" spans="1:3">
      <c r="A37" s="311"/>
      <c r="B37" s="260"/>
      <c r="C37" s="260"/>
    </row>
    <row r="39" spans="1:3">
      <c r="A39" s="311"/>
    </row>
  </sheetData>
  <mergeCells count="2">
    <mergeCell ref="B3:D3"/>
    <mergeCell ref="B10:D10"/>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37"/>
  <sheetViews>
    <sheetView showGridLines="0" zoomScaleNormal="100" zoomScaleSheetLayoutView="100" workbookViewId="0">
      <selection activeCell="F16" sqref="F16"/>
    </sheetView>
  </sheetViews>
  <sheetFormatPr defaultRowHeight="12.75"/>
  <cols>
    <col min="1" max="1" width="38" style="247" customWidth="1"/>
    <col min="2" max="2" width="12.28515625" style="247" customWidth="1"/>
    <col min="3" max="3" width="10" style="247" customWidth="1"/>
    <col min="4" max="5" width="9.140625" style="247"/>
    <col min="6" max="6" width="12.7109375" style="247" customWidth="1"/>
    <col min="7" max="7" width="12.140625" style="247" customWidth="1"/>
    <col min="8" max="16384" width="9.140625" style="247"/>
  </cols>
  <sheetData>
    <row r="1" spans="1:10">
      <c r="A1" s="469" t="s">
        <v>743</v>
      </c>
      <c r="B1" s="1"/>
      <c r="C1" s="1"/>
    </row>
    <row r="2" spans="1:10">
      <c r="A2" s="1"/>
      <c r="B2" s="1"/>
      <c r="C2" s="1"/>
    </row>
    <row r="3" spans="1:10" ht="31.5" customHeight="1">
      <c r="A3" s="487" t="s">
        <v>697</v>
      </c>
      <c r="B3" s="488" t="s">
        <v>500</v>
      </c>
      <c r="C3" s="489" t="s">
        <v>86</v>
      </c>
      <c r="D3" s="489" t="s">
        <v>284</v>
      </c>
      <c r="E3" s="488" t="s">
        <v>223</v>
      </c>
      <c r="F3" s="488" t="s">
        <v>506</v>
      </c>
      <c r="G3" s="488" t="s">
        <v>507</v>
      </c>
    </row>
    <row r="4" spans="1:10" s="1" customFormat="1" ht="15.75" customHeight="1">
      <c r="A4" s="455" t="s">
        <v>501</v>
      </c>
      <c r="B4" s="457">
        <v>106</v>
      </c>
      <c r="C4" s="457">
        <v>67</v>
      </c>
      <c r="D4" s="456">
        <v>236</v>
      </c>
      <c r="E4" s="490">
        <v>-169</v>
      </c>
      <c r="F4" s="490">
        <v>13341</v>
      </c>
      <c r="G4" s="574" t="s">
        <v>344</v>
      </c>
      <c r="H4" s="247"/>
      <c r="I4" s="247"/>
      <c r="J4" s="341"/>
    </row>
    <row r="5" spans="1:10" s="1" customFormat="1" ht="15.75" customHeight="1">
      <c r="A5" s="455" t="s">
        <v>502</v>
      </c>
      <c r="B5" s="457">
        <v>54</v>
      </c>
      <c r="C5" s="457">
        <v>1113</v>
      </c>
      <c r="D5" s="456">
        <v>677</v>
      </c>
      <c r="E5" s="490">
        <v>436</v>
      </c>
      <c r="F5" s="490">
        <v>32907</v>
      </c>
      <c r="G5" s="574" t="s">
        <v>344</v>
      </c>
      <c r="H5" s="247"/>
      <c r="I5" s="247"/>
      <c r="J5" s="341"/>
    </row>
    <row r="6" spans="1:10" s="1" customFormat="1" ht="15.75" customHeight="1">
      <c r="A6" s="455" t="s">
        <v>503</v>
      </c>
      <c r="B6" s="457">
        <v>18</v>
      </c>
      <c r="C6" s="457">
        <v>1</v>
      </c>
      <c r="D6" s="456">
        <v>8</v>
      </c>
      <c r="E6" s="490">
        <v>-7</v>
      </c>
      <c r="F6" s="490">
        <v>2995</v>
      </c>
      <c r="G6" s="574" t="s">
        <v>334</v>
      </c>
      <c r="H6" s="247"/>
      <c r="I6" s="247"/>
      <c r="J6" s="341"/>
    </row>
    <row r="7" spans="1:10" s="1" customFormat="1" ht="15.75" customHeight="1">
      <c r="A7" s="462" t="s">
        <v>504</v>
      </c>
      <c r="B7" s="457">
        <v>183</v>
      </c>
      <c r="C7" s="457">
        <v>597</v>
      </c>
      <c r="D7" s="456">
        <v>457</v>
      </c>
      <c r="E7" s="490">
        <v>140</v>
      </c>
      <c r="F7" s="490">
        <v>8138</v>
      </c>
      <c r="G7" s="574" t="s">
        <v>334</v>
      </c>
      <c r="H7" s="247"/>
      <c r="I7" s="247"/>
      <c r="J7" s="341"/>
    </row>
    <row r="8" spans="1:10" s="1" customFormat="1" ht="15.75" customHeight="1">
      <c r="A8" s="458" t="s">
        <v>505</v>
      </c>
      <c r="B8" s="281">
        <v>9</v>
      </c>
      <c r="C8" s="281">
        <v>7</v>
      </c>
      <c r="D8" s="459">
        <v>26</v>
      </c>
      <c r="E8" s="492">
        <v>-19</v>
      </c>
      <c r="F8" s="492">
        <v>1218</v>
      </c>
      <c r="G8" s="575" t="s">
        <v>344</v>
      </c>
      <c r="H8" s="247"/>
      <c r="I8" s="247"/>
      <c r="J8" s="341"/>
    </row>
    <row r="9" spans="1:10" s="1" customFormat="1" ht="15.75" customHeight="1">
      <c r="A9" s="460" t="s">
        <v>21</v>
      </c>
      <c r="B9" s="461">
        <v>370</v>
      </c>
      <c r="C9" s="461">
        <v>1785</v>
      </c>
      <c r="D9" s="461">
        <v>1404</v>
      </c>
      <c r="E9" s="479">
        <v>381</v>
      </c>
      <c r="F9" s="461"/>
      <c r="G9" s="576"/>
      <c r="H9" s="247"/>
      <c r="I9" s="247"/>
      <c r="J9" s="341"/>
    </row>
    <row r="10" spans="1:10">
      <c r="A10" s="462"/>
      <c r="B10" s="456"/>
      <c r="C10" s="456"/>
      <c r="D10" s="469"/>
      <c r="E10" s="1"/>
      <c r="F10" s="1"/>
      <c r="G10" s="1"/>
    </row>
    <row r="11" spans="1:10" ht="31.5" customHeight="1">
      <c r="A11" s="487" t="s">
        <v>329</v>
      </c>
      <c r="B11" s="488" t="s">
        <v>500</v>
      </c>
      <c r="C11" s="489" t="s">
        <v>86</v>
      </c>
      <c r="D11" s="489" t="s">
        <v>284</v>
      </c>
      <c r="E11" s="488" t="s">
        <v>223</v>
      </c>
      <c r="F11" s="488" t="s">
        <v>506</v>
      </c>
      <c r="G11" s="488" t="s">
        <v>507</v>
      </c>
    </row>
    <row r="12" spans="1:10" ht="15.75" customHeight="1">
      <c r="A12" s="455" t="s">
        <v>501</v>
      </c>
      <c r="B12" s="457">
        <v>72</v>
      </c>
      <c r="C12" s="457">
        <v>33.083860999999999</v>
      </c>
      <c r="D12" s="456">
        <v>74.621335000000002</v>
      </c>
      <c r="E12" s="490">
        <v>-41.537474000000003</v>
      </c>
      <c r="F12" s="490">
        <v>8504</v>
      </c>
      <c r="G12" s="491" t="s">
        <v>344</v>
      </c>
    </row>
    <row r="13" spans="1:10" ht="15.75" customHeight="1">
      <c r="A13" s="455" t="s">
        <v>502</v>
      </c>
      <c r="B13" s="457">
        <v>49</v>
      </c>
      <c r="C13" s="457">
        <v>451.97748999999999</v>
      </c>
      <c r="D13" s="456">
        <v>265.89277199999998</v>
      </c>
      <c r="E13" s="490">
        <v>186.08471800000001</v>
      </c>
      <c r="F13" s="490">
        <v>33420</v>
      </c>
      <c r="G13" s="491" t="s">
        <v>344</v>
      </c>
    </row>
    <row r="14" spans="1:10" ht="15.75" customHeight="1">
      <c r="A14" s="455" t="s">
        <v>503</v>
      </c>
      <c r="B14" s="457">
        <v>18</v>
      </c>
      <c r="C14" s="457">
        <v>42.501683</v>
      </c>
      <c r="D14" s="456">
        <v>28.213920999999999</v>
      </c>
      <c r="E14" s="490">
        <v>14.287762000000001</v>
      </c>
      <c r="F14" s="490">
        <v>3811</v>
      </c>
      <c r="G14" s="491" t="s">
        <v>334</v>
      </c>
    </row>
    <row r="15" spans="1:10" ht="15.75" customHeight="1">
      <c r="A15" s="462" t="s">
        <v>504</v>
      </c>
      <c r="B15" s="457">
        <v>312</v>
      </c>
      <c r="C15" s="457">
        <v>178.47119699999999</v>
      </c>
      <c r="D15" s="456">
        <v>1934.4915000000001</v>
      </c>
      <c r="E15" s="490">
        <v>-1756.020303</v>
      </c>
      <c r="F15" s="490">
        <v>13099</v>
      </c>
      <c r="G15" s="491" t="s">
        <v>334</v>
      </c>
    </row>
    <row r="16" spans="1:10" ht="15.75" customHeight="1">
      <c r="A16" s="458" t="s">
        <v>505</v>
      </c>
      <c r="B16" s="281">
        <v>21</v>
      </c>
      <c r="C16" s="281">
        <v>0.60023800000000005</v>
      </c>
      <c r="D16" s="459">
        <v>33.649329000000002</v>
      </c>
      <c r="E16" s="492">
        <v>-33.049091000000004</v>
      </c>
      <c r="F16" s="492">
        <v>1247</v>
      </c>
      <c r="G16" s="493" t="s">
        <v>344</v>
      </c>
    </row>
    <row r="17" spans="1:7" ht="15.75" customHeight="1">
      <c r="A17" s="460" t="s">
        <v>21</v>
      </c>
      <c r="B17" s="461">
        <v>472</v>
      </c>
      <c r="C17" s="461">
        <v>706.63446899999997</v>
      </c>
      <c r="D17" s="461">
        <v>2336.8688569999999</v>
      </c>
      <c r="E17" s="479">
        <v>-1630.2343880000001</v>
      </c>
      <c r="F17" s="461"/>
      <c r="G17" s="495"/>
    </row>
    <row r="18" spans="1:7">
      <c r="A18" s="311"/>
      <c r="B18" s="260"/>
      <c r="C18" s="260"/>
    </row>
    <row r="19" spans="1:7">
      <c r="A19" s="311"/>
      <c r="B19" s="260"/>
      <c r="C19" s="260"/>
    </row>
    <row r="20" spans="1:7">
      <c r="B20" s="260"/>
      <c r="C20" s="260"/>
    </row>
    <row r="21" spans="1:7">
      <c r="A21" s="251"/>
      <c r="B21" s="259"/>
      <c r="C21" s="259"/>
    </row>
    <row r="22" spans="1:7">
      <c r="A22" s="311"/>
      <c r="B22" s="260"/>
      <c r="C22" s="260"/>
    </row>
    <row r="23" spans="1:7">
      <c r="A23" s="345"/>
      <c r="B23" s="259"/>
      <c r="C23" s="259"/>
    </row>
    <row r="24" spans="1:7">
      <c r="A24" s="251"/>
      <c r="B24" s="259"/>
      <c r="C24" s="259"/>
    </row>
    <row r="25" spans="1:7">
      <c r="A25" s="311"/>
      <c r="B25" s="260"/>
      <c r="C25" s="260"/>
    </row>
    <row r="26" spans="1:7">
      <c r="A26" s="311"/>
      <c r="B26" s="260"/>
      <c r="C26" s="260"/>
    </row>
    <row r="27" spans="1:7">
      <c r="A27" s="311"/>
      <c r="B27" s="260"/>
      <c r="C27" s="260"/>
    </row>
    <row r="28" spans="1:7">
      <c r="A28" s="311"/>
      <c r="B28" s="260"/>
      <c r="C28" s="260"/>
    </row>
    <row r="29" spans="1:7">
      <c r="A29" s="311"/>
      <c r="B29" s="260"/>
      <c r="C29" s="260"/>
    </row>
    <row r="30" spans="1:7">
      <c r="B30" s="259"/>
      <c r="C30" s="259"/>
    </row>
    <row r="31" spans="1:7">
      <c r="A31" s="251"/>
      <c r="B31" s="257"/>
      <c r="C31" s="257"/>
    </row>
    <row r="32" spans="1:7">
      <c r="A32" s="311"/>
      <c r="B32" s="260"/>
      <c r="C32" s="260"/>
    </row>
    <row r="33" spans="1:3">
      <c r="A33" s="311"/>
      <c r="B33" s="260"/>
      <c r="C33" s="260"/>
    </row>
    <row r="34" spans="1:3">
      <c r="A34" s="311"/>
      <c r="B34" s="260"/>
      <c r="C34" s="260"/>
    </row>
    <row r="35" spans="1:3">
      <c r="A35" s="311"/>
      <c r="B35" s="260"/>
      <c r="C35" s="260"/>
    </row>
    <row r="37" spans="1:3">
      <c r="A37"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9"/>
  <sheetViews>
    <sheetView showGridLines="0" zoomScaleNormal="100" zoomScaleSheetLayoutView="100" workbookViewId="0">
      <selection activeCell="F9" sqref="F9"/>
    </sheetView>
  </sheetViews>
  <sheetFormatPr defaultRowHeight="12.75"/>
  <cols>
    <col min="1" max="1" width="38" style="247" customWidth="1"/>
    <col min="2" max="3" width="10" style="247" customWidth="1"/>
    <col min="4" max="16384" width="9.140625" style="247"/>
  </cols>
  <sheetData>
    <row r="1" spans="1:7">
      <c r="A1" s="494" t="s">
        <v>744</v>
      </c>
      <c r="B1" s="1"/>
      <c r="C1" s="1"/>
    </row>
    <row r="2" spans="1:7">
      <c r="A2" s="1"/>
      <c r="B2" s="1"/>
      <c r="C2" s="1"/>
    </row>
    <row r="3" spans="1:7" ht="24" customHeight="1" thickBot="1">
      <c r="A3" s="474" t="s">
        <v>508</v>
      </c>
      <c r="B3" s="452" t="s">
        <v>509</v>
      </c>
      <c r="C3" s="452" t="s">
        <v>510</v>
      </c>
      <c r="D3" s="452" t="s">
        <v>511</v>
      </c>
    </row>
    <row r="4" spans="1:7" ht="15.75" customHeight="1" thickTop="1">
      <c r="A4" s="1" t="s">
        <v>491</v>
      </c>
      <c r="B4" s="35">
        <v>8083.8242110409301</v>
      </c>
      <c r="C4" s="496">
        <v>2.20502702252546</v>
      </c>
      <c r="D4" s="496">
        <v>-1.7825050830690801</v>
      </c>
    </row>
    <row r="5" spans="1:7" s="1" customFormat="1" ht="15.75" customHeight="1">
      <c r="A5" s="1" t="s">
        <v>490</v>
      </c>
      <c r="B5" s="35">
        <v>10991.558878064099</v>
      </c>
      <c r="C5" s="496">
        <v>1.0039992178403701</v>
      </c>
      <c r="D5" s="496">
        <v>-1.1035516516422701</v>
      </c>
      <c r="E5" s="247"/>
      <c r="G5" s="341"/>
    </row>
    <row r="6" spans="1:7" s="1" customFormat="1" ht="15.75" customHeight="1">
      <c r="A6" s="1" t="s">
        <v>28</v>
      </c>
      <c r="B6" s="35">
        <v>37399.051138273899</v>
      </c>
      <c r="C6" s="496">
        <v>-0.53931185990360297</v>
      </c>
      <c r="D6" s="496">
        <v>2.0169751828012399</v>
      </c>
      <c r="E6" s="247"/>
      <c r="G6" s="341"/>
    </row>
    <row r="7" spans="1:7" s="1" customFormat="1" ht="15.75" customHeight="1">
      <c r="A7" s="355" t="s">
        <v>21</v>
      </c>
      <c r="B7" s="467">
        <v>56474.43422737893</v>
      </c>
      <c r="C7" s="497">
        <v>0.15388937734391245</v>
      </c>
      <c r="D7" s="497">
        <v>-0.86908155191011049</v>
      </c>
      <c r="E7" s="247"/>
      <c r="G7" s="341"/>
    </row>
    <row r="8" spans="1:7" s="1" customFormat="1" ht="15.75" customHeight="1">
      <c r="E8" s="247"/>
      <c r="F8" s="247"/>
      <c r="G8" s="341"/>
    </row>
    <row r="9" spans="1:7" s="1" customFormat="1" ht="24" customHeight="1" thickBot="1">
      <c r="A9" s="474" t="s">
        <v>512</v>
      </c>
      <c r="B9" s="452" t="s">
        <v>509</v>
      </c>
      <c r="C9" s="452" t="s">
        <v>510</v>
      </c>
      <c r="D9" s="452" t="s">
        <v>511</v>
      </c>
      <c r="E9" s="247"/>
      <c r="F9" s="247"/>
      <c r="G9" s="341"/>
    </row>
    <row r="10" spans="1:7" s="1" customFormat="1" ht="15.75" customHeight="1" thickTop="1">
      <c r="A10" s="1" t="s">
        <v>491</v>
      </c>
      <c r="B10" s="35">
        <v>518.36972022960697</v>
      </c>
      <c r="C10" s="496">
        <v>4.6802159999999899</v>
      </c>
      <c r="D10" s="496">
        <v>-0.24260822585341299</v>
      </c>
      <c r="E10" s="247"/>
      <c r="G10" s="341"/>
    </row>
    <row r="11" spans="1:7" ht="15.75" customHeight="1">
      <c r="A11" s="1" t="s">
        <v>490</v>
      </c>
      <c r="B11" s="35">
        <v>15680.209564428</v>
      </c>
      <c r="C11" s="496">
        <v>0.26358126273500898</v>
      </c>
      <c r="D11" s="496">
        <v>-0.41330094369414999</v>
      </c>
    </row>
    <row r="12" spans="1:7" ht="15.75" customHeight="1">
      <c r="A12" s="1" t="s">
        <v>28</v>
      </c>
      <c r="B12" s="35">
        <v>29847.393812837901</v>
      </c>
      <c r="C12" s="496">
        <v>-0.78748629668620296</v>
      </c>
      <c r="D12" s="496">
        <v>2.3504413619406401</v>
      </c>
    </row>
    <row r="13" spans="1:7" ht="15.75" customHeight="1">
      <c r="A13" s="355" t="s">
        <v>21</v>
      </c>
      <c r="B13" s="467">
        <v>46045.973097495509</v>
      </c>
      <c r="C13" s="497">
        <v>-0.36800877001885879</v>
      </c>
      <c r="D13" s="497">
        <v>1.8</v>
      </c>
    </row>
    <row r="14" spans="1:7">
      <c r="B14" s="260"/>
      <c r="C14" s="260"/>
    </row>
    <row r="15" spans="1:7">
      <c r="A15" s="251"/>
      <c r="B15" s="260"/>
      <c r="C15" s="260"/>
    </row>
    <row r="16" spans="1:7">
      <c r="A16" s="311"/>
      <c r="B16" s="260"/>
      <c r="C16" s="260"/>
    </row>
    <row r="17" spans="1:3">
      <c r="A17" s="311"/>
      <c r="B17" s="260"/>
      <c r="C17" s="260"/>
    </row>
    <row r="18" spans="1:3">
      <c r="A18" s="311"/>
      <c r="B18" s="260"/>
      <c r="C18" s="260"/>
    </row>
    <row r="19" spans="1:3">
      <c r="A19" s="311"/>
      <c r="B19" s="260"/>
      <c r="C19" s="260"/>
    </row>
    <row r="20" spans="1:3">
      <c r="A20" s="311"/>
      <c r="B20" s="260"/>
      <c r="C20" s="260"/>
    </row>
    <row r="21" spans="1:3">
      <c r="A21" s="311"/>
      <c r="B21" s="260"/>
      <c r="C21" s="260"/>
    </row>
    <row r="22" spans="1:3">
      <c r="B22" s="260"/>
      <c r="C22" s="260"/>
    </row>
    <row r="23" spans="1:3">
      <c r="A23" s="251"/>
      <c r="B23" s="259"/>
      <c r="C23" s="259"/>
    </row>
    <row r="24" spans="1:3">
      <c r="A24" s="311"/>
      <c r="B24" s="260"/>
      <c r="C24" s="260"/>
    </row>
    <row r="25" spans="1:3">
      <c r="A25" s="345"/>
      <c r="B25" s="259"/>
      <c r="C25" s="259"/>
    </row>
    <row r="26" spans="1:3">
      <c r="A26" s="251"/>
      <c r="B26" s="259"/>
      <c r="C26" s="259"/>
    </row>
    <row r="27" spans="1:3">
      <c r="A27" s="311"/>
      <c r="B27" s="260"/>
      <c r="C27" s="260"/>
    </row>
    <row r="28" spans="1:3">
      <c r="A28" s="311"/>
      <c r="B28" s="260"/>
      <c r="C28" s="260"/>
    </row>
    <row r="29" spans="1:3">
      <c r="A29" s="311"/>
      <c r="B29" s="260"/>
      <c r="C29" s="260"/>
    </row>
    <row r="30" spans="1:3">
      <c r="A30" s="311"/>
      <c r="B30" s="260"/>
      <c r="C30" s="260"/>
    </row>
    <row r="31" spans="1:3">
      <c r="A31" s="311"/>
      <c r="B31" s="260"/>
      <c r="C31" s="260"/>
    </row>
    <row r="32" spans="1:3">
      <c r="B32" s="259"/>
      <c r="C32" s="259"/>
    </row>
    <row r="33" spans="1:3">
      <c r="A33" s="251"/>
      <c r="B33" s="257"/>
      <c r="C33" s="257"/>
    </row>
    <row r="34" spans="1:3">
      <c r="A34" s="311"/>
      <c r="B34" s="260"/>
      <c r="C34" s="260"/>
    </row>
    <row r="35" spans="1:3">
      <c r="A35" s="311"/>
      <c r="B35" s="260"/>
      <c r="C35" s="260"/>
    </row>
    <row r="36" spans="1:3">
      <c r="A36" s="311"/>
      <c r="B36" s="260"/>
      <c r="C36" s="260"/>
    </row>
    <row r="37" spans="1:3">
      <c r="A37" s="311"/>
      <c r="B37" s="260"/>
      <c r="C37" s="260"/>
    </row>
    <row r="39" spans="1:3">
      <c r="A39"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36"/>
  <sheetViews>
    <sheetView showGridLines="0" zoomScaleNormal="100" zoomScaleSheetLayoutView="100" workbookViewId="0">
      <selection activeCell="F16" sqref="F16"/>
    </sheetView>
  </sheetViews>
  <sheetFormatPr defaultRowHeight="12.75"/>
  <cols>
    <col min="1" max="1" width="38" style="247" customWidth="1"/>
    <col min="2" max="2" width="17.7109375" style="247" customWidth="1"/>
    <col min="3" max="16384" width="9.140625" style="247"/>
  </cols>
  <sheetData>
    <row r="1" spans="1:5">
      <c r="A1" s="494" t="s">
        <v>650</v>
      </c>
      <c r="B1" s="1"/>
    </row>
    <row r="2" spans="1:5">
      <c r="A2" s="1"/>
      <c r="B2" s="1"/>
    </row>
    <row r="3" spans="1:5" ht="24" customHeight="1" thickBot="1">
      <c r="A3" s="474" t="s">
        <v>697</v>
      </c>
      <c r="B3" s="452" t="s">
        <v>452</v>
      </c>
    </row>
    <row r="4" spans="1:5" ht="15.75" customHeight="1" thickTop="1">
      <c r="A4" s="1" t="s">
        <v>651</v>
      </c>
      <c r="B4" s="35">
        <v>306</v>
      </c>
    </row>
    <row r="5" spans="1:5" s="1" customFormat="1" ht="15.75" customHeight="1">
      <c r="A5" s="1" t="s">
        <v>652</v>
      </c>
      <c r="B5" s="35">
        <v>129</v>
      </c>
      <c r="C5" s="247"/>
      <c r="E5" s="341"/>
    </row>
    <row r="6" spans="1:5" s="1" customFormat="1" ht="15.75" customHeight="1">
      <c r="A6" s="1" t="s">
        <v>474</v>
      </c>
      <c r="B6" s="35">
        <v>257</v>
      </c>
      <c r="C6" s="247"/>
      <c r="E6" s="341"/>
    </row>
    <row r="7" spans="1:5" s="1" customFormat="1" ht="15.75" customHeight="1">
      <c r="A7" s="1" t="s">
        <v>653</v>
      </c>
      <c r="B7" s="35">
        <v>87</v>
      </c>
      <c r="C7" s="247"/>
      <c r="E7" s="341"/>
    </row>
    <row r="8" spans="1:5" s="1" customFormat="1" ht="15.75" customHeight="1">
      <c r="A8" s="354" t="s">
        <v>654</v>
      </c>
      <c r="B8" s="629">
        <v>-475</v>
      </c>
      <c r="C8" s="247"/>
      <c r="E8" s="341"/>
    </row>
    <row r="9" spans="1:5" s="1" customFormat="1" ht="15.75" customHeight="1">
      <c r="A9" s="355" t="s">
        <v>655</v>
      </c>
      <c r="B9" s="467">
        <v>304</v>
      </c>
      <c r="C9" s="247"/>
      <c r="E9" s="341"/>
    </row>
    <row r="10" spans="1:5" s="1" customFormat="1" ht="15.75" customHeight="1">
      <c r="C10" s="247"/>
      <c r="D10" s="247"/>
      <c r="E10" s="341"/>
    </row>
    <row r="11" spans="1:5">
      <c r="B11" s="260"/>
    </row>
    <row r="12" spans="1:5">
      <c r="A12" s="251"/>
      <c r="B12" s="260"/>
    </row>
    <row r="13" spans="1:5">
      <c r="A13" s="311"/>
      <c r="B13" s="260"/>
    </row>
    <row r="14" spans="1:5">
      <c r="A14" s="311"/>
      <c r="B14" s="260"/>
    </row>
    <row r="15" spans="1:5">
      <c r="A15" s="311"/>
      <c r="B15" s="260"/>
    </row>
    <row r="16" spans="1:5">
      <c r="A16" s="311"/>
      <c r="B16" s="260"/>
    </row>
    <row r="17" spans="1:2">
      <c r="A17" s="311"/>
      <c r="B17" s="260"/>
    </row>
    <row r="18" spans="1:2">
      <c r="A18" s="311"/>
      <c r="B18" s="260"/>
    </row>
    <row r="19" spans="1:2">
      <c r="B19" s="260"/>
    </row>
    <row r="20" spans="1:2">
      <c r="A20" s="251"/>
      <c r="B20" s="259"/>
    </row>
    <row r="21" spans="1:2">
      <c r="A21" s="311"/>
      <c r="B21" s="260"/>
    </row>
    <row r="22" spans="1:2">
      <c r="A22" s="345"/>
      <c r="B22" s="259"/>
    </row>
    <row r="23" spans="1:2">
      <c r="A23" s="251"/>
      <c r="B23" s="259"/>
    </row>
    <row r="24" spans="1:2">
      <c r="A24" s="311"/>
      <c r="B24" s="260"/>
    </row>
    <row r="25" spans="1:2">
      <c r="A25" s="311"/>
      <c r="B25" s="260"/>
    </row>
    <row r="26" spans="1:2">
      <c r="A26" s="311"/>
      <c r="B26" s="260"/>
    </row>
    <row r="27" spans="1:2">
      <c r="A27" s="311"/>
      <c r="B27" s="260"/>
    </row>
    <row r="28" spans="1:2">
      <c r="A28" s="311"/>
      <c r="B28" s="260"/>
    </row>
    <row r="29" spans="1:2">
      <c r="B29" s="259"/>
    </row>
    <row r="30" spans="1:2">
      <c r="A30" s="251"/>
      <c r="B30" s="257"/>
    </row>
    <row r="31" spans="1:2">
      <c r="A31" s="311"/>
      <c r="B31" s="260"/>
    </row>
    <row r="32" spans="1:2">
      <c r="A32" s="311"/>
      <c r="B32" s="260"/>
    </row>
    <row r="33" spans="1:2">
      <c r="A33" s="311"/>
      <c r="B33" s="260"/>
    </row>
    <row r="34" spans="1:2">
      <c r="A34" s="311"/>
      <c r="B34" s="260"/>
    </row>
    <row r="36" spans="1:2">
      <c r="A36"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79"/>
  <sheetViews>
    <sheetView showGridLines="0" zoomScaleNormal="100" zoomScaleSheetLayoutView="100" workbookViewId="0">
      <selection activeCell="K11" sqref="K11"/>
    </sheetView>
  </sheetViews>
  <sheetFormatPr defaultRowHeight="15"/>
  <cols>
    <col min="1" max="1" width="53.28515625" style="250" bestFit="1" customWidth="1"/>
    <col min="2" max="3" width="10" style="250" customWidth="1"/>
    <col min="4" max="16384" width="9.140625" style="250"/>
  </cols>
  <sheetData>
    <row r="1" spans="1:11" s="247" customFormat="1" ht="12.75">
      <c r="A1" s="277" t="s">
        <v>318</v>
      </c>
    </row>
    <row r="3" spans="1:11" s="247" customFormat="1" ht="24" customHeight="1" thickBot="1">
      <c r="A3" s="248" t="s">
        <v>319</v>
      </c>
      <c r="B3" s="248">
        <v>2016</v>
      </c>
      <c r="C3" s="248">
        <v>2015</v>
      </c>
    </row>
    <row r="4" spans="1:11" customFormat="1" ht="15.75" customHeight="1" thickTop="1">
      <c r="A4" s="589"/>
      <c r="B4" s="589"/>
      <c r="C4" s="589"/>
      <c r="D4" s="250"/>
      <c r="E4" s="250"/>
      <c r="F4" s="279"/>
    </row>
    <row r="5" spans="1:11" customFormat="1" ht="15.75" customHeight="1">
      <c r="A5" s="97" t="s">
        <v>320</v>
      </c>
      <c r="B5" s="282">
        <v>211384</v>
      </c>
      <c r="C5" s="282">
        <v>201894.97999999998</v>
      </c>
      <c r="D5" s="250"/>
      <c r="E5" s="250"/>
      <c r="F5" s="279"/>
    </row>
    <row r="6" spans="1:11" customFormat="1" ht="15.75" customHeight="1">
      <c r="A6" s="268" t="s">
        <v>641</v>
      </c>
      <c r="B6" s="283">
        <v>-172</v>
      </c>
      <c r="C6" s="283">
        <v>-9108</v>
      </c>
      <c r="D6" s="250"/>
      <c r="E6" s="250"/>
      <c r="F6" s="279"/>
    </row>
    <row r="7" spans="1:11" customFormat="1" ht="15.75" customHeight="1">
      <c r="A7" s="268" t="s">
        <v>13</v>
      </c>
      <c r="B7" s="283">
        <v>-11057</v>
      </c>
      <c r="C7" s="283">
        <v>-9285</v>
      </c>
      <c r="D7" s="250"/>
      <c r="E7" s="250"/>
      <c r="F7" s="279"/>
    </row>
    <row r="8" spans="1:11" customFormat="1" ht="15.75" customHeight="1">
      <c r="A8" s="284" t="s">
        <v>93</v>
      </c>
      <c r="B8" s="283">
        <v>-288</v>
      </c>
      <c r="C8" s="283">
        <v>-204.9</v>
      </c>
      <c r="D8" s="250"/>
      <c r="E8" s="250"/>
      <c r="F8" s="279"/>
    </row>
    <row r="9" spans="1:11" customFormat="1" ht="15.75" customHeight="1">
      <c r="A9" s="284" t="s">
        <v>694</v>
      </c>
      <c r="B9" s="283">
        <v>-22</v>
      </c>
      <c r="C9" s="351">
        <v>0</v>
      </c>
      <c r="D9" s="250"/>
      <c r="E9" s="250"/>
      <c r="F9" s="279"/>
    </row>
    <row r="10" spans="1:11" customFormat="1" ht="15.75" customHeight="1">
      <c r="A10" s="284" t="s">
        <v>695</v>
      </c>
      <c r="B10" s="283">
        <v>-127</v>
      </c>
      <c r="C10" s="351">
        <v>0</v>
      </c>
      <c r="D10" s="250"/>
      <c r="E10" s="250"/>
      <c r="F10" s="279"/>
    </row>
    <row r="11" spans="1:11" customFormat="1" ht="15.75" customHeight="1">
      <c r="A11" s="280" t="s">
        <v>802</v>
      </c>
      <c r="B11" s="590">
        <v>0</v>
      </c>
      <c r="C11" s="285">
        <v>-3151</v>
      </c>
      <c r="D11" s="250"/>
      <c r="E11" s="250"/>
      <c r="F11" s="279"/>
      <c r="G11" s="286"/>
      <c r="K11" s="142"/>
    </row>
    <row r="12" spans="1:11" customFormat="1" ht="15.75" customHeight="1">
      <c r="A12" s="97" t="s">
        <v>642</v>
      </c>
      <c r="B12" s="282">
        <v>199718</v>
      </c>
      <c r="C12" s="282">
        <v>180146.08</v>
      </c>
      <c r="D12" s="250"/>
      <c r="E12" s="250"/>
      <c r="F12" s="279"/>
      <c r="K12" s="142"/>
    </row>
    <row r="13" spans="1:11" customFormat="1" ht="15.75" customHeight="1">
      <c r="A13" s="284" t="s">
        <v>643</v>
      </c>
      <c r="B13" s="284">
        <v>172</v>
      </c>
      <c r="C13" s="278">
        <v>9108</v>
      </c>
      <c r="D13" s="250"/>
      <c r="E13" s="250"/>
      <c r="F13" s="279"/>
    </row>
    <row r="14" spans="1:11" customFormat="1" ht="15.75" customHeight="1">
      <c r="A14" s="97" t="s">
        <v>644</v>
      </c>
      <c r="B14" s="282">
        <v>199890</v>
      </c>
      <c r="C14" s="282">
        <v>189254.08</v>
      </c>
      <c r="D14" s="250"/>
      <c r="E14" s="250"/>
      <c r="F14" s="279"/>
    </row>
    <row r="15" spans="1:11" customFormat="1" ht="15.75" customHeight="1">
      <c r="A15" s="284" t="s">
        <v>283</v>
      </c>
      <c r="B15" s="351">
        <v>0</v>
      </c>
      <c r="C15" s="278">
        <v>10365</v>
      </c>
      <c r="D15" s="250"/>
      <c r="E15" s="250"/>
      <c r="F15" s="279"/>
    </row>
    <row r="16" spans="1:11">
      <c r="A16" s="284" t="s">
        <v>803</v>
      </c>
      <c r="B16" s="351">
        <v>0</v>
      </c>
      <c r="C16" s="283">
        <v>-3890</v>
      </c>
    </row>
    <row r="17" spans="1:3">
      <c r="A17" s="284" t="s">
        <v>696</v>
      </c>
      <c r="B17" s="283">
        <v>4557</v>
      </c>
      <c r="C17"/>
    </row>
    <row r="18" spans="1:3">
      <c r="A18" s="97" t="s">
        <v>322</v>
      </c>
      <c r="B18" s="282">
        <v>4557</v>
      </c>
      <c r="C18" s="282">
        <v>6475</v>
      </c>
    </row>
    <row r="19" spans="1:3">
      <c r="A19" s="287" t="s">
        <v>276</v>
      </c>
      <c r="B19" s="288">
        <v>204447</v>
      </c>
      <c r="C19" s="288">
        <v>195729.08</v>
      </c>
    </row>
    <row r="20" spans="1:3">
      <c r="A20" s="265"/>
      <c r="B20" s="260"/>
      <c r="C20" s="260"/>
    </row>
    <row r="21" spans="1:3">
      <c r="A21" s="265"/>
      <c r="B21" s="262"/>
      <c r="C21" s="262"/>
    </row>
    <row r="22" spans="1:3">
      <c r="A22" s="246"/>
      <c r="B22" s="260"/>
      <c r="C22" s="260"/>
    </row>
    <row r="23" spans="1:3">
      <c r="A23" s="251"/>
      <c r="B23" s="260"/>
      <c r="C23" s="260"/>
    </row>
    <row r="24" spans="1:3">
      <c r="A24" s="265"/>
      <c r="B24" s="260"/>
      <c r="C24" s="260"/>
    </row>
    <row r="25" spans="1:3">
      <c r="A25" s="265"/>
      <c r="B25" s="260"/>
      <c r="C25" s="260"/>
    </row>
    <row r="26" spans="1:3">
      <c r="A26" s="265"/>
      <c r="B26" s="260"/>
      <c r="C26" s="260"/>
    </row>
    <row r="27" spans="1:3">
      <c r="A27" s="265"/>
      <c r="B27" s="260"/>
      <c r="C27" s="260"/>
    </row>
    <row r="28" spans="1:3">
      <c r="A28" s="265"/>
      <c r="B28" s="260"/>
      <c r="C28" s="260"/>
    </row>
    <row r="29" spans="1:3">
      <c r="A29" s="265"/>
      <c r="B29" s="260"/>
      <c r="C29" s="260"/>
    </row>
    <row r="30" spans="1:3">
      <c r="A30" s="246"/>
      <c r="B30" s="260"/>
      <c r="C30" s="260"/>
    </row>
    <row r="31" spans="1:3">
      <c r="A31" s="251"/>
      <c r="B31" s="259"/>
      <c r="C31" s="259"/>
    </row>
    <row r="32" spans="1:3">
      <c r="A32" s="265"/>
      <c r="B32" s="260"/>
      <c r="C32" s="260"/>
    </row>
    <row r="33" spans="1:3">
      <c r="A33" s="261"/>
      <c r="B33" s="259"/>
      <c r="C33" s="259"/>
    </row>
    <row r="34" spans="1:3">
      <c r="A34" s="251"/>
      <c r="B34" s="259"/>
      <c r="C34" s="259"/>
    </row>
    <row r="35" spans="1:3">
      <c r="A35" s="265"/>
      <c r="B35" s="260"/>
      <c r="C35" s="260"/>
    </row>
    <row r="36" spans="1:3">
      <c r="A36" s="265"/>
      <c r="B36" s="260"/>
      <c r="C36" s="260"/>
    </row>
    <row r="37" spans="1:3">
      <c r="A37" s="265"/>
      <c r="B37" s="260"/>
      <c r="C37" s="260"/>
    </row>
    <row r="38" spans="1:3">
      <c r="A38" s="265"/>
      <c r="B38" s="260"/>
      <c r="C38" s="260"/>
    </row>
    <row r="39" spans="1:3">
      <c r="A39" s="265"/>
      <c r="B39" s="260"/>
      <c r="C39" s="260"/>
    </row>
    <row r="40" spans="1:3">
      <c r="A40" s="245"/>
      <c r="B40" s="259"/>
      <c r="C40" s="259"/>
    </row>
    <row r="41" spans="1:3">
      <c r="A41" s="251"/>
      <c r="B41" s="258"/>
      <c r="C41" s="258"/>
    </row>
    <row r="42" spans="1:3">
      <c r="A42" s="265"/>
      <c r="B42" s="260"/>
      <c r="C42" s="260"/>
    </row>
    <row r="43" spans="1:3">
      <c r="A43" s="265"/>
      <c r="B43" s="260"/>
      <c r="C43" s="260"/>
    </row>
    <row r="44" spans="1:3">
      <c r="A44" s="265"/>
      <c r="B44" s="260"/>
      <c r="C44" s="260"/>
    </row>
    <row r="45" spans="1:3">
      <c r="A45" s="265"/>
      <c r="B45" s="260"/>
      <c r="C45" s="260"/>
    </row>
    <row r="46" spans="1:3">
      <c r="A46" s="245"/>
      <c r="B46" s="245"/>
      <c r="C46" s="245"/>
    </row>
    <row r="47" spans="1:3">
      <c r="A47" s="266"/>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row r="72" spans="1:3">
      <c r="A72" s="245"/>
      <c r="B72" s="245"/>
      <c r="C72" s="245"/>
    </row>
    <row r="73" spans="1:3">
      <c r="A73" s="245"/>
      <c r="B73" s="245"/>
      <c r="C73" s="245"/>
    </row>
    <row r="74" spans="1:3">
      <c r="A74" s="245"/>
      <c r="B74" s="245"/>
      <c r="C74" s="245"/>
    </row>
    <row r="75" spans="1:3">
      <c r="A75" s="245"/>
      <c r="B75" s="245"/>
      <c r="C75" s="245"/>
    </row>
    <row r="76" spans="1:3">
      <c r="A76" s="245"/>
      <c r="B76" s="245"/>
      <c r="C76" s="245"/>
    </row>
    <row r="77" spans="1:3">
      <c r="A77" s="245"/>
      <c r="B77" s="245"/>
      <c r="C77" s="245"/>
    </row>
    <row r="78" spans="1:3">
      <c r="A78" s="245"/>
      <c r="B78" s="245"/>
      <c r="C78" s="245"/>
    </row>
    <row r="79" spans="1:3">
      <c r="A79" s="245"/>
      <c r="B79" s="245"/>
      <c r="C79"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27"/>
  <sheetViews>
    <sheetView showGridLines="0" zoomScaleNormal="100" zoomScaleSheetLayoutView="100" workbookViewId="0">
      <selection activeCell="L7" sqref="L7"/>
    </sheetView>
  </sheetViews>
  <sheetFormatPr defaultRowHeight="12.75"/>
  <cols>
    <col min="1" max="1" width="47.28515625" style="247" bestFit="1" customWidth="1"/>
    <col min="2" max="6" width="10" style="247" customWidth="1"/>
    <col min="7" max="16384" width="9.140625" style="247"/>
  </cols>
  <sheetData>
    <row r="1" spans="1:7">
      <c r="A1" s="1" t="s">
        <v>656</v>
      </c>
      <c r="B1" s="1"/>
      <c r="D1" s="1"/>
    </row>
    <row r="2" spans="1:7">
      <c r="A2" s="1"/>
      <c r="B2" s="1"/>
      <c r="D2" s="1"/>
    </row>
    <row r="3" spans="1:7" ht="24" customHeight="1" thickBot="1">
      <c r="A3" s="451" t="s">
        <v>723</v>
      </c>
      <c r="B3" s="452" t="s">
        <v>302</v>
      </c>
      <c r="C3" s="452" t="s">
        <v>448</v>
      </c>
      <c r="D3" s="452" t="s">
        <v>446</v>
      </c>
      <c r="E3" s="452" t="s">
        <v>12</v>
      </c>
      <c r="F3" s="452" t="s">
        <v>21</v>
      </c>
    </row>
    <row r="4" spans="1:7" ht="15.75" customHeight="1" thickTop="1">
      <c r="A4" s="1" t="s">
        <v>657</v>
      </c>
      <c r="B4" s="578">
        <v>85053</v>
      </c>
      <c r="C4" s="578">
        <v>627</v>
      </c>
      <c r="D4" s="578">
        <v>775</v>
      </c>
      <c r="E4" s="578">
        <v>1179</v>
      </c>
      <c r="F4" s="578">
        <v>87634</v>
      </c>
    </row>
    <row r="5" spans="1:7" s="1" customFormat="1" ht="15.75" customHeight="1">
      <c r="A5" s="1" t="s">
        <v>658</v>
      </c>
      <c r="B5" s="578">
        <v>1688</v>
      </c>
      <c r="C5" s="578">
        <v>16018</v>
      </c>
      <c r="D5" s="578">
        <v>14090</v>
      </c>
      <c r="E5" s="578">
        <v>21671</v>
      </c>
      <c r="F5" s="578">
        <v>53467</v>
      </c>
      <c r="G5" s="341"/>
    </row>
    <row r="6" spans="1:7" s="1" customFormat="1" ht="15.75" customHeight="1">
      <c r="A6" s="1" t="s">
        <v>659</v>
      </c>
      <c r="B6" s="578">
        <v>27718</v>
      </c>
      <c r="C6" s="35">
        <v>0</v>
      </c>
      <c r="D6" s="35">
        <v>0</v>
      </c>
      <c r="E6" s="35">
        <v>0</v>
      </c>
      <c r="F6" s="578">
        <v>27718</v>
      </c>
      <c r="G6" s="341"/>
    </row>
    <row r="7" spans="1:7" s="1" customFormat="1" ht="15.75" customHeight="1">
      <c r="A7" s="1" t="s">
        <v>660</v>
      </c>
      <c r="B7" s="35">
        <v>0</v>
      </c>
      <c r="C7" s="35">
        <v>5536</v>
      </c>
      <c r="D7" s="35">
        <v>4908</v>
      </c>
      <c r="E7" s="35">
        <v>0</v>
      </c>
      <c r="F7" s="578">
        <v>10444</v>
      </c>
      <c r="G7" s="341"/>
    </row>
    <row r="8" spans="1:7" s="1" customFormat="1" ht="15.75" customHeight="1">
      <c r="A8" s="470" t="s">
        <v>661</v>
      </c>
      <c r="B8" s="35">
        <v>0</v>
      </c>
      <c r="C8" s="35">
        <v>0</v>
      </c>
      <c r="D8" s="579">
        <v>1202</v>
      </c>
      <c r="E8" s="579">
        <v>2247</v>
      </c>
      <c r="F8" s="579">
        <v>3449</v>
      </c>
      <c r="G8" s="341"/>
    </row>
    <row r="9" spans="1:7" s="1" customFormat="1" ht="15.75" customHeight="1">
      <c r="A9" s="355" t="s">
        <v>662</v>
      </c>
      <c r="B9" s="352">
        <v>114459</v>
      </c>
      <c r="C9" s="352">
        <v>22181</v>
      </c>
      <c r="D9" s="352">
        <v>20975</v>
      </c>
      <c r="E9" s="352">
        <v>25097</v>
      </c>
      <c r="F9" s="352">
        <v>182712</v>
      </c>
      <c r="G9" s="341"/>
    </row>
    <row r="10" spans="1:7">
      <c r="B10" s="260"/>
      <c r="D10" s="260"/>
    </row>
    <row r="11" spans="1:7">
      <c r="A11" s="251"/>
      <c r="B11" s="259"/>
      <c r="D11" s="259"/>
    </row>
    <row r="12" spans="1:7">
      <c r="A12" s="311"/>
      <c r="B12" s="260"/>
      <c r="D12" s="260"/>
    </row>
    <row r="13" spans="1:7">
      <c r="A13" s="345"/>
      <c r="B13" s="259"/>
      <c r="D13" s="259"/>
    </row>
    <row r="14" spans="1:7">
      <c r="A14" s="251"/>
      <c r="B14" s="259"/>
      <c r="D14" s="259"/>
    </row>
    <row r="15" spans="1:7">
      <c r="A15" s="311"/>
      <c r="B15" s="260"/>
      <c r="D15" s="260"/>
    </row>
    <row r="16" spans="1:7">
      <c r="A16" s="311"/>
      <c r="B16" s="260"/>
      <c r="D16" s="260"/>
    </row>
    <row r="17" spans="1:4">
      <c r="A17" s="311"/>
      <c r="B17" s="260"/>
      <c r="D17" s="260"/>
    </row>
    <row r="18" spans="1:4">
      <c r="A18" s="311"/>
      <c r="B18" s="260"/>
      <c r="D18" s="260"/>
    </row>
    <row r="19" spans="1:4">
      <c r="A19" s="311"/>
      <c r="B19" s="260"/>
      <c r="D19" s="260"/>
    </row>
    <row r="20" spans="1:4">
      <c r="B20" s="259"/>
      <c r="D20" s="259"/>
    </row>
    <row r="21" spans="1:4">
      <c r="A21" s="251"/>
      <c r="B21" s="257"/>
      <c r="D21" s="257"/>
    </row>
    <row r="22" spans="1:4">
      <c r="A22" s="311"/>
      <c r="B22" s="260"/>
      <c r="D22" s="260"/>
    </row>
    <row r="23" spans="1:4">
      <c r="A23" s="311"/>
      <c r="B23" s="260"/>
      <c r="D23" s="260"/>
    </row>
    <row r="24" spans="1:4">
      <c r="A24" s="311"/>
      <c r="B24" s="260"/>
      <c r="D24" s="260"/>
    </row>
    <row r="25" spans="1:4">
      <c r="A25" s="311"/>
      <c r="B25" s="260"/>
      <c r="D25" s="260"/>
    </row>
    <row r="27" spans="1:4">
      <c r="A27"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8"/>
  <sheetViews>
    <sheetView showGridLines="0" zoomScaleNormal="100" zoomScaleSheetLayoutView="100" workbookViewId="0">
      <selection activeCell="D26" sqref="D26:E26"/>
    </sheetView>
  </sheetViews>
  <sheetFormatPr defaultRowHeight="12.75"/>
  <cols>
    <col min="1" max="1" width="41.85546875" style="247" customWidth="1"/>
    <col min="2" max="3" width="10" style="247" customWidth="1"/>
    <col min="4" max="16384" width="9.140625" style="247"/>
  </cols>
  <sheetData>
    <row r="1" spans="1:6">
      <c r="A1" s="1" t="s">
        <v>527</v>
      </c>
      <c r="B1" s="1"/>
    </row>
    <row r="2" spans="1:6">
      <c r="A2" s="1"/>
      <c r="B2" s="1"/>
    </row>
    <row r="3" spans="1:6" ht="24" customHeight="1" thickBot="1">
      <c r="A3" s="451" t="s">
        <v>697</v>
      </c>
      <c r="B3" s="452" t="s">
        <v>28</v>
      </c>
      <c r="C3" s="452" t="s">
        <v>21</v>
      </c>
    </row>
    <row r="4" spans="1:6" ht="15.75" customHeight="1" thickTop="1">
      <c r="A4" s="447" t="s">
        <v>513</v>
      </c>
      <c r="B4" s="457">
        <v>51778.573301224635</v>
      </c>
      <c r="C4" s="457">
        <v>53466.573301224635</v>
      </c>
    </row>
    <row r="5" spans="1:6" s="1" customFormat="1" ht="15.75" customHeight="1">
      <c r="A5" s="447" t="s">
        <v>514</v>
      </c>
      <c r="B5" s="457">
        <v>1010.8480670722638</v>
      </c>
      <c r="C5" s="457">
        <v>4853.5300658851193</v>
      </c>
      <c r="D5" s="247"/>
      <c r="E5" s="247"/>
      <c r="F5" s="341"/>
    </row>
    <row r="6" spans="1:6" s="1" customFormat="1" ht="15.75" customHeight="1">
      <c r="A6" s="498" t="s">
        <v>515</v>
      </c>
      <c r="B6" s="461">
        <v>52790.421368296898</v>
      </c>
      <c r="C6" s="461">
        <v>58321.103367109754</v>
      </c>
      <c r="D6" s="247"/>
      <c r="E6" s="247"/>
      <c r="F6" s="341"/>
    </row>
    <row r="7" spans="1:6" s="1" customFormat="1" ht="15.75" customHeight="1">
      <c r="A7" s="447" t="s">
        <v>516</v>
      </c>
      <c r="B7" s="457">
        <v>16885.354974576767</v>
      </c>
      <c r="C7" s="457">
        <v>110468.57045826624</v>
      </c>
      <c r="D7" s="247"/>
      <c r="E7" s="247"/>
      <c r="F7" s="341"/>
    </row>
    <row r="8" spans="1:6" s="1" customFormat="1" ht="15.75" customHeight="1">
      <c r="A8" s="447" t="s">
        <v>517</v>
      </c>
      <c r="B8" s="457">
        <v>7383.921634509763</v>
      </c>
      <c r="C8" s="457">
        <v>23002.553482455231</v>
      </c>
      <c r="D8" s="247"/>
      <c r="E8" s="247"/>
      <c r="F8" s="341"/>
    </row>
    <row r="9" spans="1:6" s="1" customFormat="1" ht="15.75" customHeight="1">
      <c r="A9" s="498" t="s">
        <v>518</v>
      </c>
      <c r="B9" s="461">
        <v>24269.27660908653</v>
      </c>
      <c r="C9" s="461">
        <v>133471.12394072147</v>
      </c>
      <c r="D9" s="247"/>
      <c r="E9" s="247"/>
      <c r="F9" s="341"/>
    </row>
    <row r="10" spans="1:6" s="1" customFormat="1" ht="15.75" customHeight="1">
      <c r="A10" s="499" t="s">
        <v>745</v>
      </c>
      <c r="B10" s="500">
        <v>6067.3191522716324</v>
      </c>
      <c r="C10" s="500">
        <v>75150.02057361172</v>
      </c>
      <c r="D10" s="247"/>
      <c r="E10" s="247"/>
      <c r="F10" s="341"/>
    </row>
    <row r="11" spans="1:6" ht="15.75" customHeight="1">
      <c r="A11" s="447" t="s">
        <v>519</v>
      </c>
      <c r="B11" s="457">
        <v>2581.2228718500119</v>
      </c>
      <c r="C11" s="457">
        <v>85052.334820449993</v>
      </c>
    </row>
    <row r="12" spans="1:6" ht="15.75" customHeight="1">
      <c r="A12" s="447" t="s">
        <v>520</v>
      </c>
      <c r="B12" s="457">
        <v>10444.742036931881</v>
      </c>
      <c r="C12" s="457">
        <v>40743.665179550007</v>
      </c>
    </row>
    <row r="13" spans="1:6" ht="15.75" customHeight="1">
      <c r="A13" s="498" t="s">
        <v>521</v>
      </c>
      <c r="B13" s="461">
        <v>13025.964908781893</v>
      </c>
      <c r="C13" s="461">
        <v>125796</v>
      </c>
    </row>
    <row r="14" spans="1:6" ht="15.75" customHeight="1">
      <c r="A14" s="498" t="s">
        <v>522</v>
      </c>
      <c r="B14" s="461">
        <v>2932.1705602852885</v>
      </c>
      <c r="C14" s="461">
        <v>2932.1705602852885</v>
      </c>
    </row>
    <row r="15" spans="1:6" ht="15.75" customHeight="1">
      <c r="A15" s="499" t="s">
        <v>523</v>
      </c>
      <c r="B15" s="500">
        <v>15958.135469067181</v>
      </c>
      <c r="C15" s="500">
        <v>128728.17056028529</v>
      </c>
    </row>
    <row r="16" spans="1:6" ht="15.75" customHeight="1">
      <c r="A16" s="501" t="s">
        <v>524</v>
      </c>
      <c r="B16" s="502">
        <v>2.6301790079877998</v>
      </c>
      <c r="C16" s="502">
        <v>1.7129492391048935</v>
      </c>
    </row>
    <row r="17" spans="1:3" ht="18" customHeight="1">
      <c r="A17" s="1"/>
      <c r="B17" s="1"/>
      <c r="C17" s="1"/>
    </row>
    <row r="18" spans="1:3" ht="15" customHeight="1">
      <c r="A18" s="503" t="s">
        <v>525</v>
      </c>
      <c r="B18" s="1"/>
      <c r="C18" s="1"/>
    </row>
    <row r="19" spans="1:3" ht="15" customHeight="1">
      <c r="A19" s="503" t="s">
        <v>526</v>
      </c>
      <c r="B19" s="1"/>
      <c r="C19" s="1"/>
    </row>
    <row r="20" spans="1:3">
      <c r="A20" s="311"/>
      <c r="B20" s="260"/>
    </row>
    <row r="21" spans="1:3">
      <c r="B21" s="260"/>
    </row>
    <row r="22" spans="1:3">
      <c r="A22" s="251"/>
      <c r="B22" s="259"/>
    </row>
    <row r="23" spans="1:3">
      <c r="A23" s="311"/>
      <c r="B23" s="260"/>
    </row>
    <row r="24" spans="1:3">
      <c r="A24" s="345"/>
      <c r="B24" s="259"/>
    </row>
    <row r="25" spans="1:3">
      <c r="A25" s="251"/>
      <c r="B25" s="259"/>
    </row>
    <row r="26" spans="1:3">
      <c r="A26" s="311"/>
      <c r="B26" s="260"/>
    </row>
    <row r="27" spans="1:3">
      <c r="A27" s="311"/>
      <c r="B27" s="260"/>
    </row>
    <row r="28" spans="1:3">
      <c r="A28" s="311"/>
      <c r="B28" s="260"/>
    </row>
    <row r="29" spans="1:3">
      <c r="A29" s="311"/>
      <c r="B29" s="260"/>
    </row>
    <row r="30" spans="1:3">
      <c r="A30" s="311"/>
      <c r="B30" s="260"/>
    </row>
    <row r="31" spans="1:3">
      <c r="B31" s="259"/>
    </row>
    <row r="32" spans="1:3">
      <c r="A32" s="251"/>
      <c r="B32" s="257"/>
    </row>
    <row r="33" spans="1:2">
      <c r="A33" s="311"/>
      <c r="B33" s="260"/>
    </row>
    <row r="34" spans="1:2">
      <c r="A34" s="311"/>
      <c r="B34" s="260"/>
    </row>
    <row r="35" spans="1:2">
      <c r="A35" s="311"/>
      <c r="B35" s="260"/>
    </row>
    <row r="36" spans="1:2">
      <c r="A36" s="311"/>
      <c r="B36" s="260"/>
    </row>
    <row r="38" spans="1:2">
      <c r="A38"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37"/>
  <sheetViews>
    <sheetView showGridLines="0" zoomScaleNormal="100" zoomScaleSheetLayoutView="100" workbookViewId="0">
      <selection activeCell="A15" sqref="A15"/>
    </sheetView>
  </sheetViews>
  <sheetFormatPr defaultRowHeight="12.75"/>
  <cols>
    <col min="1" max="1" width="38" style="247" customWidth="1"/>
    <col min="2" max="5" width="11" style="247" customWidth="1"/>
    <col min="6" max="6" width="11.28515625" style="247" customWidth="1"/>
    <col min="7" max="7" width="10.85546875" style="247" customWidth="1"/>
    <col min="8" max="16384" width="9.140625" style="247"/>
  </cols>
  <sheetData>
    <row r="1" spans="1:10">
      <c r="A1" s="1" t="s">
        <v>674</v>
      </c>
      <c r="B1" s="1"/>
      <c r="C1" s="1"/>
    </row>
    <row r="2" spans="1:10">
      <c r="A2" s="1"/>
      <c r="B2" s="1"/>
      <c r="C2" s="1"/>
    </row>
    <row r="3" spans="1:10" ht="20.25" customHeight="1">
      <c r="A3" s="483" t="s">
        <v>697</v>
      </c>
      <c r="B3" s="653" t="s">
        <v>539</v>
      </c>
      <c r="C3" s="653"/>
      <c r="D3" s="653"/>
      <c r="E3" s="653"/>
      <c r="F3" s="654" t="s">
        <v>553</v>
      </c>
      <c r="G3" s="510"/>
    </row>
    <row r="4" spans="1:10" ht="17.25" customHeight="1" thickBot="1">
      <c r="A4" s="484" t="s">
        <v>551</v>
      </c>
      <c r="B4" s="485" t="s">
        <v>540</v>
      </c>
      <c r="C4" s="485" t="s">
        <v>541</v>
      </c>
      <c r="D4" s="485" t="s">
        <v>542</v>
      </c>
      <c r="E4" s="485" t="s">
        <v>541</v>
      </c>
      <c r="F4" s="655"/>
      <c r="G4" s="485" t="s">
        <v>21</v>
      </c>
    </row>
    <row r="5" spans="1:10" s="1" customFormat="1" ht="15.75" customHeight="1" thickTop="1">
      <c r="A5" s="278" t="s">
        <v>339</v>
      </c>
      <c r="B5" s="508">
        <v>97232</v>
      </c>
      <c r="C5" s="581">
        <v>0.1</v>
      </c>
      <c r="D5" s="508">
        <v>40376</v>
      </c>
      <c r="E5" s="582">
        <v>0.05</v>
      </c>
      <c r="F5" s="508">
        <v>59344</v>
      </c>
      <c r="G5" s="630">
        <v>196952</v>
      </c>
      <c r="H5" s="247"/>
      <c r="I5" s="247"/>
      <c r="J5" s="341"/>
    </row>
    <row r="6" spans="1:10" s="1" customFormat="1" ht="15.75" customHeight="1">
      <c r="A6" s="278" t="s">
        <v>432</v>
      </c>
      <c r="B6" s="508">
        <v>39823</v>
      </c>
      <c r="C6" s="581">
        <v>0.1</v>
      </c>
      <c r="D6" s="508">
        <v>3955</v>
      </c>
      <c r="E6" s="582">
        <v>0.05</v>
      </c>
      <c r="F6" s="508">
        <v>3762</v>
      </c>
      <c r="G6" s="631">
        <v>47540</v>
      </c>
      <c r="H6" s="247"/>
      <c r="I6" s="247"/>
      <c r="J6" s="341"/>
    </row>
    <row r="7" spans="1:10" s="1" customFormat="1" ht="15.75" customHeight="1">
      <c r="A7" s="278" t="s">
        <v>544</v>
      </c>
      <c r="B7" s="508">
        <v>55094</v>
      </c>
      <c r="C7" s="581">
        <v>0.4</v>
      </c>
      <c r="D7" s="508">
        <v>921</v>
      </c>
      <c r="E7" s="582">
        <v>0.2</v>
      </c>
      <c r="F7" s="508">
        <v>5850</v>
      </c>
      <c r="G7" s="631">
        <v>61865</v>
      </c>
      <c r="H7" s="247"/>
      <c r="I7" s="247"/>
      <c r="J7" s="341"/>
    </row>
    <row r="8" spans="1:10" s="1" customFormat="1" ht="15.75" customHeight="1">
      <c r="A8" s="278" t="s">
        <v>545</v>
      </c>
      <c r="B8" s="508">
        <v>11653</v>
      </c>
      <c r="C8" s="581">
        <v>0.4</v>
      </c>
      <c r="D8" s="508">
        <v>0</v>
      </c>
      <c r="E8" s="508">
        <v>0</v>
      </c>
      <c r="F8" s="508">
        <v>1379</v>
      </c>
      <c r="G8" s="631">
        <v>13032</v>
      </c>
      <c r="H8" s="247"/>
      <c r="I8" s="247"/>
      <c r="J8" s="341"/>
    </row>
    <row r="9" spans="1:10" ht="15.75" customHeight="1">
      <c r="A9" s="278" t="s">
        <v>547</v>
      </c>
      <c r="B9" s="508">
        <v>31157</v>
      </c>
      <c r="C9" s="581">
        <v>1</v>
      </c>
      <c r="D9" s="508">
        <v>0</v>
      </c>
      <c r="E9" s="508">
        <v>0</v>
      </c>
      <c r="F9" s="508">
        <v>15959</v>
      </c>
      <c r="G9" s="631">
        <v>47116</v>
      </c>
    </row>
    <row r="10" spans="1:10" ht="15.75" customHeight="1">
      <c r="A10" s="278" t="s">
        <v>548</v>
      </c>
      <c r="B10" s="508">
        <v>24310</v>
      </c>
      <c r="C10" s="581">
        <v>1</v>
      </c>
      <c r="D10" s="508">
        <v>0</v>
      </c>
      <c r="E10" s="508">
        <v>0</v>
      </c>
      <c r="F10" s="508">
        <v>16730</v>
      </c>
      <c r="G10" s="631">
        <v>41040</v>
      </c>
    </row>
    <row r="11" spans="1:10" ht="15.75" customHeight="1">
      <c r="A11" s="278" t="s">
        <v>549</v>
      </c>
      <c r="B11" s="508">
        <v>2150</v>
      </c>
      <c r="C11" s="581">
        <v>1</v>
      </c>
      <c r="D11" s="508">
        <v>0</v>
      </c>
      <c r="E11" s="508">
        <v>0</v>
      </c>
      <c r="F11" s="508">
        <v>0</v>
      </c>
      <c r="G11" s="631">
        <v>2150</v>
      </c>
    </row>
    <row r="12" spans="1:10" ht="15.75" customHeight="1">
      <c r="A12" s="278" t="s">
        <v>550</v>
      </c>
      <c r="B12" s="509">
        <v>4466</v>
      </c>
      <c r="C12" s="581">
        <v>1</v>
      </c>
      <c r="D12" s="509">
        <v>3276</v>
      </c>
      <c r="E12" s="582">
        <v>0.25</v>
      </c>
      <c r="F12" s="509">
        <v>2288</v>
      </c>
      <c r="G12" s="631">
        <v>10030</v>
      </c>
    </row>
    <row r="13" spans="1:10" ht="15.75" customHeight="1">
      <c r="A13" s="355" t="s">
        <v>21</v>
      </c>
      <c r="B13" s="506">
        <v>265885</v>
      </c>
      <c r="C13" s="506"/>
      <c r="D13" s="506">
        <v>48528</v>
      </c>
      <c r="E13" s="506"/>
      <c r="F13" s="506">
        <v>105312</v>
      </c>
      <c r="G13" s="632">
        <v>419725</v>
      </c>
    </row>
    <row r="14" spans="1:10" ht="10.5" customHeight="1">
      <c r="A14" s="268"/>
      <c r="B14" s="268"/>
      <c r="C14" s="268"/>
      <c r="D14" s="268"/>
      <c r="E14" s="268"/>
      <c r="F14" s="268"/>
      <c r="G14" s="268"/>
    </row>
    <row r="15" spans="1:10">
      <c r="A15" s="580" t="s">
        <v>552</v>
      </c>
      <c r="B15" s="507"/>
      <c r="C15" s="507"/>
      <c r="D15" s="507"/>
      <c r="E15" s="507"/>
      <c r="F15" s="507"/>
      <c r="G15" s="268"/>
    </row>
    <row r="16" spans="1:10">
      <c r="A16" s="311"/>
      <c r="B16" s="260"/>
      <c r="C16" s="260"/>
    </row>
    <row r="17" spans="1:3">
      <c r="A17" s="311"/>
      <c r="B17" s="260"/>
      <c r="C17" s="260"/>
    </row>
    <row r="18" spans="1:3">
      <c r="A18" s="311"/>
      <c r="B18" s="260"/>
      <c r="C18" s="260"/>
    </row>
    <row r="19" spans="1:3">
      <c r="A19" s="311"/>
      <c r="B19" s="260"/>
      <c r="C19" s="260"/>
    </row>
    <row r="20" spans="1:3">
      <c r="B20" s="260"/>
      <c r="C20" s="260"/>
    </row>
    <row r="21" spans="1:3">
      <c r="A21" s="251"/>
      <c r="B21" s="259"/>
      <c r="C21" s="259"/>
    </row>
    <row r="22" spans="1:3">
      <c r="A22" s="311"/>
      <c r="B22" s="260"/>
      <c r="C22" s="260"/>
    </row>
    <row r="23" spans="1:3">
      <c r="A23" s="345"/>
      <c r="B23" s="259"/>
      <c r="C23" s="259"/>
    </row>
    <row r="24" spans="1:3">
      <c r="A24" s="251"/>
      <c r="B24" s="259"/>
      <c r="C24" s="259"/>
    </row>
    <row r="25" spans="1:3">
      <c r="A25" s="311"/>
      <c r="B25" s="260"/>
      <c r="C25" s="260"/>
    </row>
    <row r="26" spans="1:3">
      <c r="A26" s="311"/>
      <c r="B26" s="260"/>
      <c r="C26" s="260"/>
    </row>
    <row r="27" spans="1:3">
      <c r="A27" s="311"/>
      <c r="B27" s="260"/>
      <c r="C27" s="260"/>
    </row>
    <row r="28" spans="1:3">
      <c r="A28" s="311"/>
      <c r="B28" s="260"/>
      <c r="C28" s="260"/>
    </row>
    <row r="29" spans="1:3">
      <c r="A29" s="311"/>
      <c r="B29" s="260"/>
      <c r="C29" s="260"/>
    </row>
    <row r="30" spans="1:3">
      <c r="B30" s="259"/>
      <c r="C30" s="259"/>
    </row>
    <row r="31" spans="1:3">
      <c r="A31" s="251"/>
      <c r="B31" s="257"/>
      <c r="C31" s="257"/>
    </row>
    <row r="32" spans="1:3">
      <c r="A32" s="311"/>
      <c r="B32" s="260"/>
      <c r="C32" s="260"/>
    </row>
    <row r="33" spans="1:3">
      <c r="A33" s="311"/>
      <c r="B33" s="260"/>
      <c r="C33" s="260"/>
    </row>
    <row r="34" spans="1:3">
      <c r="A34" s="311"/>
      <c r="B34" s="260"/>
      <c r="C34" s="260"/>
    </row>
    <row r="35" spans="1:3">
      <c r="A35" s="311"/>
      <c r="B35" s="260"/>
      <c r="C35" s="260"/>
    </row>
    <row r="37" spans="1:3">
      <c r="A37" s="311"/>
    </row>
  </sheetData>
  <mergeCells count="2">
    <mergeCell ref="B3:E3"/>
    <mergeCell ref="F3:F4"/>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8"/>
  <sheetViews>
    <sheetView showGridLines="0" zoomScaleNormal="100" zoomScaleSheetLayoutView="100" workbookViewId="0">
      <selection activeCell="H17" sqref="H17"/>
    </sheetView>
  </sheetViews>
  <sheetFormatPr defaultRowHeight="12.75"/>
  <cols>
    <col min="1" max="1" width="38" style="247" customWidth="1"/>
    <col min="2" max="3" width="10" style="247" customWidth="1"/>
    <col min="4" max="16384" width="9.140625" style="247"/>
  </cols>
  <sheetData>
    <row r="1" spans="1:6">
      <c r="A1" s="1" t="s">
        <v>663</v>
      </c>
      <c r="B1" s="1"/>
      <c r="C1" s="1"/>
    </row>
    <row r="2" spans="1:6" ht="15" customHeight="1"/>
    <row r="3" spans="1:6" ht="22.5" customHeight="1" thickBot="1">
      <c r="A3" s="484" t="s">
        <v>554</v>
      </c>
      <c r="B3" s="513">
        <v>2016</v>
      </c>
      <c r="C3" s="513">
        <v>2015</v>
      </c>
    </row>
    <row r="4" spans="1:6" s="1" customFormat="1" ht="15.75" customHeight="1" thickTop="1">
      <c r="A4" s="278" t="s">
        <v>339</v>
      </c>
      <c r="B4" s="511">
        <v>0.4692405741854786</v>
      </c>
      <c r="C4" s="511">
        <v>0.37410798494320313</v>
      </c>
      <c r="D4" s="247"/>
      <c r="E4" s="247"/>
      <c r="F4" s="341"/>
    </row>
    <row r="5" spans="1:6" s="1" customFormat="1" ht="15.75" customHeight="1">
      <c r="A5" s="278" t="s">
        <v>432</v>
      </c>
      <c r="B5" s="511">
        <v>0.11326463756030734</v>
      </c>
      <c r="C5" s="511">
        <v>9.6272942001285333E-2</v>
      </c>
      <c r="D5" s="247"/>
      <c r="E5" s="247"/>
      <c r="F5" s="341"/>
    </row>
    <row r="6" spans="1:6" s="1" customFormat="1" ht="15.75" customHeight="1">
      <c r="A6" s="278" t="s">
        <v>543</v>
      </c>
      <c r="B6" s="511">
        <v>0</v>
      </c>
      <c r="C6" s="511">
        <v>0</v>
      </c>
      <c r="D6" s="247"/>
      <c r="E6" s="247"/>
      <c r="F6" s="341"/>
    </row>
    <row r="7" spans="1:6" s="1" customFormat="1" ht="15.75" customHeight="1">
      <c r="A7" s="278" t="s">
        <v>544</v>
      </c>
      <c r="B7" s="511">
        <v>0.14739412710703437</v>
      </c>
      <c r="C7" s="511">
        <v>8.7778454758665581E-2</v>
      </c>
      <c r="D7" s="247"/>
      <c r="E7" s="247"/>
      <c r="F7" s="341"/>
    </row>
    <row r="8" spans="1:6" s="1" customFormat="1" ht="15.75" customHeight="1">
      <c r="A8" s="278" t="s">
        <v>545</v>
      </c>
      <c r="B8" s="511">
        <v>3.1048901066174282E-2</v>
      </c>
      <c r="C8" s="511">
        <v>2.7551267391685376E-2</v>
      </c>
      <c r="D8" s="247"/>
      <c r="E8" s="247"/>
      <c r="F8" s="341"/>
    </row>
    <row r="9" spans="1:6" s="1" customFormat="1" ht="15.75" customHeight="1">
      <c r="A9" s="278" t="s">
        <v>546</v>
      </c>
      <c r="B9" s="511">
        <v>0</v>
      </c>
      <c r="C9" s="511">
        <v>0.13356230125278559</v>
      </c>
      <c r="D9" s="247"/>
      <c r="E9" s="247"/>
      <c r="F9" s="341"/>
    </row>
    <row r="10" spans="1:6" ht="15.75" customHeight="1">
      <c r="A10" s="278" t="s">
        <v>547</v>
      </c>
      <c r="B10" s="511">
        <v>0.11225445231997142</v>
      </c>
      <c r="C10" s="511">
        <v>0.16006818959545291</v>
      </c>
    </row>
    <row r="11" spans="1:6" ht="15.75" customHeight="1">
      <c r="A11" s="278" t="s">
        <v>548</v>
      </c>
      <c r="B11" s="511">
        <v>9.7778307224968733E-2</v>
      </c>
      <c r="C11" s="511">
        <v>9.1273484513366657E-2</v>
      </c>
    </row>
    <row r="12" spans="1:6" ht="15.75" customHeight="1">
      <c r="A12" s="278" t="s">
        <v>549</v>
      </c>
      <c r="B12" s="511">
        <v>5.1224015724581568E-3</v>
      </c>
      <c r="C12" s="511">
        <v>1.0835635532037424E-2</v>
      </c>
    </row>
    <row r="13" spans="1:6" ht="15.75" customHeight="1">
      <c r="A13" s="278" t="s">
        <v>550</v>
      </c>
      <c r="B13" s="511">
        <v>2.3896598963607123E-2</v>
      </c>
      <c r="C13" s="511">
        <v>1.8549740011517948E-2</v>
      </c>
    </row>
    <row r="14" spans="1:6" ht="15.75" customHeight="1">
      <c r="A14" s="355" t="s">
        <v>21</v>
      </c>
      <c r="B14" s="512">
        <v>1</v>
      </c>
      <c r="C14" s="512">
        <v>1</v>
      </c>
    </row>
    <row r="15" spans="1:6">
      <c r="A15" s="311"/>
      <c r="B15" s="260"/>
      <c r="C15" s="260"/>
    </row>
    <row r="16" spans="1:6">
      <c r="A16" s="311"/>
      <c r="B16" s="260"/>
      <c r="C16" s="260"/>
    </row>
    <row r="17" spans="1:3">
      <c r="A17" s="311"/>
      <c r="B17" s="260"/>
      <c r="C17" s="260"/>
    </row>
    <row r="18" spans="1:3">
      <c r="A18" s="311"/>
      <c r="B18" s="260"/>
      <c r="C18" s="260"/>
    </row>
    <row r="19" spans="1:3">
      <c r="A19" s="311"/>
      <c r="B19" s="260"/>
      <c r="C19" s="260"/>
    </row>
    <row r="20" spans="1:3">
      <c r="A20" s="311"/>
      <c r="B20" s="260"/>
      <c r="C20" s="260"/>
    </row>
    <row r="21" spans="1:3">
      <c r="B21" s="260"/>
      <c r="C21" s="260"/>
    </row>
    <row r="22" spans="1:3">
      <c r="A22" s="251"/>
      <c r="B22" s="259"/>
      <c r="C22" s="259"/>
    </row>
    <row r="23" spans="1:3">
      <c r="A23" s="311"/>
      <c r="B23" s="260"/>
      <c r="C23" s="260"/>
    </row>
    <row r="24" spans="1:3">
      <c r="A24" s="345"/>
      <c r="B24" s="259"/>
      <c r="C24" s="259"/>
    </row>
    <row r="25" spans="1:3">
      <c r="A25" s="251"/>
      <c r="B25" s="259"/>
      <c r="C25" s="259"/>
    </row>
    <row r="26" spans="1:3">
      <c r="A26" s="311"/>
      <c r="B26" s="260"/>
      <c r="C26" s="260"/>
    </row>
    <row r="27" spans="1:3">
      <c r="A27" s="311"/>
      <c r="B27" s="260"/>
      <c r="C27" s="260"/>
    </row>
    <row r="28" spans="1:3">
      <c r="A28" s="311"/>
      <c r="B28" s="260"/>
      <c r="C28" s="260"/>
    </row>
    <row r="29" spans="1:3">
      <c r="A29" s="311"/>
      <c r="B29" s="260"/>
      <c r="C29" s="260"/>
    </row>
    <row r="30" spans="1:3">
      <c r="A30" s="311"/>
      <c r="B30" s="260"/>
      <c r="C30" s="260"/>
    </row>
    <row r="31" spans="1:3">
      <c r="B31" s="259"/>
      <c r="C31" s="259"/>
    </row>
    <row r="32" spans="1:3">
      <c r="A32" s="251"/>
      <c r="B32" s="257"/>
      <c r="C32" s="257"/>
    </row>
    <row r="33" spans="1:3">
      <c r="A33" s="311"/>
      <c r="B33" s="260"/>
      <c r="C33" s="260"/>
    </row>
    <row r="34" spans="1:3">
      <c r="A34" s="311"/>
      <c r="B34" s="260"/>
      <c r="C34" s="260"/>
    </row>
    <row r="35" spans="1:3">
      <c r="A35" s="311"/>
      <c r="B35" s="260"/>
      <c r="C35" s="260"/>
    </row>
    <row r="36" spans="1:3">
      <c r="A36" s="311"/>
      <c r="B36" s="260"/>
      <c r="C36" s="260"/>
    </row>
    <row r="38" spans="1:3">
      <c r="A38"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9"/>
  <sheetViews>
    <sheetView showGridLines="0" zoomScaleNormal="100" zoomScaleSheetLayoutView="100" workbookViewId="0">
      <selection activeCell="C16" sqref="C16"/>
    </sheetView>
  </sheetViews>
  <sheetFormatPr defaultRowHeight="12.75"/>
  <cols>
    <col min="1" max="1" width="38" style="247" customWidth="1"/>
    <col min="2" max="4" width="10" style="247" customWidth="1"/>
    <col min="5" max="16384" width="9.140625" style="247"/>
  </cols>
  <sheetData>
    <row r="1" spans="1:9">
      <c r="A1" s="1" t="s">
        <v>664</v>
      </c>
      <c r="B1" s="1"/>
      <c r="C1" s="1"/>
      <c r="D1" s="1"/>
    </row>
    <row r="2" spans="1:9">
      <c r="A2" s="1"/>
      <c r="B2" s="1"/>
      <c r="C2" s="1"/>
      <c r="D2" s="1"/>
    </row>
    <row r="3" spans="1:9" ht="22.5" customHeight="1" thickBot="1">
      <c r="A3" s="451" t="s">
        <v>377</v>
      </c>
      <c r="B3" s="452">
        <v>2016</v>
      </c>
      <c r="C3" s="452">
        <v>2015</v>
      </c>
      <c r="D3" s="452">
        <v>2014</v>
      </c>
      <c r="E3" s="452">
        <v>2013</v>
      </c>
      <c r="F3" s="452">
        <v>2012</v>
      </c>
    </row>
    <row r="4" spans="1:9" ht="15.75" customHeight="1" thickTop="1">
      <c r="A4" s="278" t="s">
        <v>278</v>
      </c>
      <c r="B4" s="514">
        <v>8.0000000000000002E-3</v>
      </c>
      <c r="C4" s="514">
        <v>1.1262626812113827E-2</v>
      </c>
      <c r="D4" s="514">
        <v>2.4499430245808237E-2</v>
      </c>
      <c r="E4" s="514">
        <v>2.9823720509133515E-2</v>
      </c>
      <c r="F4" s="514">
        <v>3.6628084492186415E-2</v>
      </c>
    </row>
    <row r="5" spans="1:9" s="1" customFormat="1" ht="15.75" customHeight="1">
      <c r="A5" s="284" t="s">
        <v>555</v>
      </c>
      <c r="B5" s="514">
        <v>0.39800000000000002</v>
      </c>
      <c r="C5" s="514">
        <v>0.46422061178406854</v>
      </c>
      <c r="D5" s="514">
        <v>0.48726085317477319</v>
      </c>
      <c r="E5" s="514">
        <v>0.50259998934867123</v>
      </c>
      <c r="F5" s="514">
        <v>0.49816304438337911</v>
      </c>
      <c r="G5" s="247"/>
      <c r="H5" s="247"/>
      <c r="I5" s="341"/>
    </row>
    <row r="6" spans="1:9" s="1" customFormat="1" ht="15.75" customHeight="1">
      <c r="A6" s="284" t="s">
        <v>10</v>
      </c>
      <c r="B6" s="514">
        <v>0.32800000000000001</v>
      </c>
      <c r="C6" s="514">
        <v>0.25326123616898588</v>
      </c>
      <c r="D6" s="514">
        <v>0.21481446575905824</v>
      </c>
      <c r="E6" s="514">
        <v>0.21789210203972945</v>
      </c>
      <c r="F6" s="514">
        <v>0.21659866211452522</v>
      </c>
      <c r="G6" s="247"/>
      <c r="H6" s="247"/>
      <c r="I6" s="341"/>
    </row>
    <row r="7" spans="1:9" s="1" customFormat="1" ht="15.75" customHeight="1">
      <c r="A7" s="284" t="s">
        <v>20</v>
      </c>
      <c r="B7" s="514">
        <v>0</v>
      </c>
      <c r="C7" s="514">
        <v>1.0251789488676544E-2</v>
      </c>
      <c r="D7" s="514">
        <v>3.3884309912009393E-2</v>
      </c>
      <c r="E7" s="514">
        <v>3.3996911114661556E-2</v>
      </c>
      <c r="F7" s="514">
        <v>3.7993726927026954E-2</v>
      </c>
      <c r="G7" s="247"/>
      <c r="H7" s="247"/>
      <c r="I7" s="341"/>
    </row>
    <row r="8" spans="1:9" s="1" customFormat="1" ht="15.75" customHeight="1">
      <c r="A8" s="284" t="s">
        <v>556</v>
      </c>
      <c r="B8" s="514">
        <v>4.0000000000000001E-3</v>
      </c>
      <c r="C8" s="514">
        <v>7.5258915792899015E-3</v>
      </c>
      <c r="D8" s="514">
        <v>9.7918469460318552E-3</v>
      </c>
      <c r="E8" s="514">
        <v>9.5435905629227252E-3</v>
      </c>
      <c r="F8" s="514">
        <v>1.494989868709579E-2</v>
      </c>
      <c r="G8" s="247"/>
      <c r="H8" s="247"/>
      <c r="I8" s="341"/>
    </row>
    <row r="9" spans="1:9" s="1" customFormat="1" ht="15.75" customHeight="1">
      <c r="A9" s="284" t="s">
        <v>94</v>
      </c>
      <c r="B9" s="514">
        <v>7.0000000000000001E-3</v>
      </c>
      <c r="C9" s="514">
        <v>4.8682400253995135E-3</v>
      </c>
      <c r="D9" s="514">
        <v>5.4865615120333801E-3</v>
      </c>
      <c r="E9" s="514">
        <v>5.2447142781061936E-3</v>
      </c>
      <c r="F9" s="514">
        <v>3.59397118827546E-3</v>
      </c>
      <c r="G9" s="247"/>
      <c r="H9" s="247"/>
      <c r="I9" s="341"/>
    </row>
    <row r="10" spans="1:9" s="1" customFormat="1" ht="15.75" customHeight="1">
      <c r="A10" s="284" t="s">
        <v>15</v>
      </c>
      <c r="B10" s="514">
        <v>5.1999999999999998E-2</v>
      </c>
      <c r="C10" s="514">
        <v>4.8920767959424079E-2</v>
      </c>
      <c r="D10" s="514">
        <v>5.0538910355817916E-2</v>
      </c>
      <c r="E10" s="514">
        <v>4.6511157266869045E-2</v>
      </c>
      <c r="F10" s="514">
        <v>4.6761595470064116E-2</v>
      </c>
      <c r="G10" s="247"/>
      <c r="H10" s="247"/>
      <c r="I10" s="341"/>
    </row>
    <row r="11" spans="1:9" ht="15.75" customHeight="1">
      <c r="A11" s="284" t="s">
        <v>16</v>
      </c>
      <c r="B11" s="514">
        <v>0.20399999999999999</v>
      </c>
      <c r="C11" s="514">
        <v>0.19968883618204172</v>
      </c>
      <c r="D11" s="514">
        <v>0.17372362209446782</v>
      </c>
      <c r="E11" s="514">
        <v>0.15438781487990627</v>
      </c>
      <c r="F11" s="514">
        <v>0.14531101673744692</v>
      </c>
    </row>
    <row r="12" spans="1:9" ht="15.75" customHeight="1">
      <c r="A12" s="97" t="s">
        <v>21</v>
      </c>
      <c r="B12" s="515">
        <v>1.0010000000000001</v>
      </c>
      <c r="C12" s="515">
        <v>1.0000000000000002</v>
      </c>
      <c r="D12" s="515">
        <v>1.0000000000000002</v>
      </c>
      <c r="E12" s="516">
        <v>1</v>
      </c>
      <c r="F12" s="516">
        <v>1</v>
      </c>
    </row>
    <row r="13" spans="1:9">
      <c r="A13" s="311"/>
      <c r="B13" s="311"/>
      <c r="C13" s="262"/>
      <c r="D13" s="262"/>
    </row>
    <row r="14" spans="1:9">
      <c r="C14" s="260"/>
      <c r="D14" s="260"/>
    </row>
    <row r="15" spans="1:9">
      <c r="A15" s="251"/>
      <c r="B15" s="251"/>
      <c r="C15" s="260"/>
      <c r="D15" s="260"/>
    </row>
    <row r="16" spans="1:9">
      <c r="A16" s="311"/>
      <c r="B16" s="311"/>
      <c r="C16" s="260"/>
      <c r="D16" s="260"/>
    </row>
    <row r="17" spans="1:4">
      <c r="A17" s="311"/>
      <c r="B17" s="311"/>
      <c r="C17" s="260"/>
      <c r="D17" s="260"/>
    </row>
    <row r="18" spans="1:4">
      <c r="A18" s="311"/>
      <c r="B18" s="311"/>
      <c r="C18" s="260"/>
      <c r="D18" s="260"/>
    </row>
    <row r="19" spans="1:4">
      <c r="A19" s="311"/>
      <c r="B19" s="311"/>
      <c r="C19" s="260"/>
      <c r="D19" s="260"/>
    </row>
    <row r="20" spans="1:4">
      <c r="A20" s="311"/>
      <c r="B20" s="311"/>
      <c r="C20" s="260"/>
      <c r="D20" s="260"/>
    </row>
    <row r="21" spans="1:4">
      <c r="A21" s="311"/>
      <c r="B21" s="311"/>
      <c r="C21" s="260"/>
      <c r="D21" s="260"/>
    </row>
    <row r="22" spans="1:4">
      <c r="C22" s="260"/>
      <c r="D22" s="260"/>
    </row>
    <row r="23" spans="1:4">
      <c r="A23" s="251"/>
      <c r="B23" s="251"/>
      <c r="C23" s="259"/>
      <c r="D23" s="259"/>
    </row>
    <row r="24" spans="1:4">
      <c r="A24" s="311"/>
      <c r="B24" s="311"/>
      <c r="C24" s="260"/>
      <c r="D24" s="260"/>
    </row>
    <row r="25" spans="1:4">
      <c r="A25" s="345"/>
      <c r="B25" s="345"/>
      <c r="C25" s="259"/>
      <c r="D25" s="259"/>
    </row>
    <row r="26" spans="1:4">
      <c r="A26" s="251"/>
      <c r="B26" s="251"/>
      <c r="C26" s="259"/>
      <c r="D26" s="259"/>
    </row>
    <row r="27" spans="1:4">
      <c r="A27" s="311"/>
      <c r="B27" s="311"/>
      <c r="C27" s="260"/>
      <c r="D27" s="260"/>
    </row>
    <row r="28" spans="1:4">
      <c r="A28" s="311"/>
      <c r="B28" s="311"/>
      <c r="C28" s="260"/>
      <c r="D28" s="260"/>
    </row>
    <row r="29" spans="1:4">
      <c r="A29" s="311"/>
      <c r="B29" s="311"/>
      <c r="C29" s="260"/>
      <c r="D29" s="260"/>
    </row>
    <row r="30" spans="1:4">
      <c r="A30" s="311"/>
      <c r="B30" s="311"/>
      <c r="C30" s="260"/>
      <c r="D30" s="260"/>
    </row>
    <row r="31" spans="1:4">
      <c r="A31" s="311"/>
      <c r="B31" s="311"/>
      <c r="C31" s="260"/>
      <c r="D31" s="260"/>
    </row>
    <row r="32" spans="1:4">
      <c r="C32" s="259"/>
      <c r="D32" s="259"/>
    </row>
    <row r="33" spans="1:4">
      <c r="A33" s="251"/>
      <c r="B33" s="251"/>
      <c r="C33" s="257"/>
      <c r="D33" s="257"/>
    </row>
    <row r="34" spans="1:4">
      <c r="A34" s="311"/>
      <c r="B34" s="311"/>
      <c r="C34" s="260"/>
      <c r="D34" s="260"/>
    </row>
    <row r="35" spans="1:4">
      <c r="A35" s="311"/>
      <c r="B35" s="311"/>
      <c r="C35" s="260"/>
      <c r="D35" s="260"/>
    </row>
    <row r="36" spans="1:4">
      <c r="A36" s="311"/>
      <c r="B36" s="311"/>
      <c r="C36" s="260"/>
      <c r="D36" s="260"/>
    </row>
    <row r="37" spans="1:4">
      <c r="A37" s="311"/>
      <c r="B37" s="311"/>
      <c r="C37" s="260"/>
      <c r="D37" s="260"/>
    </row>
    <row r="39" spans="1:4">
      <c r="A39" s="311"/>
      <c r="B39"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6"/>
  <sheetViews>
    <sheetView showGridLines="0" zoomScaleNormal="100" zoomScaleSheetLayoutView="100" workbookViewId="0">
      <selection activeCell="G28" sqref="G28"/>
    </sheetView>
  </sheetViews>
  <sheetFormatPr defaultRowHeight="12.75"/>
  <cols>
    <col min="1" max="1" width="31.28515625" style="247" customWidth="1"/>
    <col min="2" max="2" width="10" style="247" customWidth="1"/>
    <col min="3" max="3" width="12" style="247" customWidth="1"/>
    <col min="4" max="4" width="16.5703125" style="247" customWidth="1"/>
    <col min="5" max="5" width="14.140625" style="247" customWidth="1"/>
    <col min="6" max="6" width="29.28515625" style="247" bestFit="1" customWidth="1"/>
    <col min="7" max="7" width="13.42578125" style="247" customWidth="1"/>
    <col min="8" max="16384" width="9.140625" style="247"/>
  </cols>
  <sheetData>
    <row r="1" spans="1:9">
      <c r="A1" s="1" t="s">
        <v>664</v>
      </c>
      <c r="B1" s="1"/>
      <c r="C1" s="1"/>
      <c r="D1" s="1"/>
    </row>
    <row r="2" spans="1:9">
      <c r="A2" s="1"/>
      <c r="B2" s="1"/>
      <c r="C2" s="1"/>
      <c r="D2" s="1"/>
    </row>
    <row r="3" spans="1:9" ht="22.5" customHeight="1" thickBot="1">
      <c r="A3" s="451" t="s">
        <v>723</v>
      </c>
      <c r="B3" s="452" t="s">
        <v>746</v>
      </c>
      <c r="C3" s="452" t="s">
        <v>747</v>
      </c>
      <c r="D3" s="452" t="s">
        <v>748</v>
      </c>
      <c r="E3" s="452" t="s">
        <v>298</v>
      </c>
      <c r="F3" s="452" t="s">
        <v>749</v>
      </c>
      <c r="G3" s="452" t="s">
        <v>750</v>
      </c>
    </row>
    <row r="4" spans="1:9" ht="15.75" customHeight="1" thickTop="1">
      <c r="A4" s="278" t="s">
        <v>481</v>
      </c>
      <c r="B4" s="311">
        <v>2013</v>
      </c>
      <c r="C4" s="311">
        <v>2019</v>
      </c>
      <c r="D4" s="634" t="s">
        <v>751</v>
      </c>
      <c r="E4" s="514" t="s">
        <v>302</v>
      </c>
      <c r="F4" s="514" t="s">
        <v>752</v>
      </c>
      <c r="G4" s="365">
        <v>4502</v>
      </c>
    </row>
    <row r="5" spans="1:9" s="1" customFormat="1" ht="15.75" customHeight="1">
      <c r="A5" s="284" t="s">
        <v>481</v>
      </c>
      <c r="B5" s="311">
        <v>2016</v>
      </c>
      <c r="C5" s="311">
        <v>2019</v>
      </c>
      <c r="D5" s="634" t="s">
        <v>751</v>
      </c>
      <c r="E5" s="514" t="s">
        <v>302</v>
      </c>
      <c r="F5" s="514" t="s">
        <v>774</v>
      </c>
      <c r="G5" s="365">
        <v>580</v>
      </c>
      <c r="H5" s="247"/>
      <c r="I5" s="341"/>
    </row>
    <row r="6" spans="1:9" s="1" customFormat="1" ht="15.75" customHeight="1">
      <c r="A6" s="284" t="s">
        <v>481</v>
      </c>
      <c r="B6" s="311">
        <v>2014</v>
      </c>
      <c r="C6" s="311">
        <v>2021</v>
      </c>
      <c r="D6" s="634" t="s">
        <v>751</v>
      </c>
      <c r="E6" s="514" t="s">
        <v>302</v>
      </c>
      <c r="F6" s="514" t="s">
        <v>753</v>
      </c>
      <c r="G6" s="365">
        <v>9696</v>
      </c>
      <c r="H6" s="247"/>
      <c r="I6" s="341"/>
    </row>
    <row r="7" spans="1:9" s="1" customFormat="1" ht="15.75" customHeight="1">
      <c r="A7" s="284" t="s">
        <v>481</v>
      </c>
      <c r="B7" s="311">
        <v>2015</v>
      </c>
      <c r="C7" s="311">
        <v>2022</v>
      </c>
      <c r="D7" s="634" t="s">
        <v>751</v>
      </c>
      <c r="E7" s="514" t="s">
        <v>302</v>
      </c>
      <c r="F7" s="514" t="s">
        <v>754</v>
      </c>
      <c r="G7" s="365">
        <v>19596</v>
      </c>
      <c r="H7" s="247"/>
      <c r="I7" s="341"/>
    </row>
    <row r="8" spans="1:9" s="1" customFormat="1" ht="15.75" customHeight="1">
      <c r="A8" s="284" t="s">
        <v>481</v>
      </c>
      <c r="B8" s="311">
        <v>2014</v>
      </c>
      <c r="C8" s="311">
        <v>2029</v>
      </c>
      <c r="D8" s="634" t="s">
        <v>751</v>
      </c>
      <c r="E8" s="514" t="s">
        <v>302</v>
      </c>
      <c r="F8" s="514" t="s">
        <v>753</v>
      </c>
      <c r="G8" s="365">
        <v>23524</v>
      </c>
      <c r="H8" s="247"/>
      <c r="I8" s="341"/>
    </row>
    <row r="9" spans="1:9" s="1" customFormat="1" ht="15.75" customHeight="1">
      <c r="A9" s="284" t="s">
        <v>481</v>
      </c>
      <c r="B9" s="311">
        <v>2006</v>
      </c>
      <c r="C9" s="311">
        <v>2033</v>
      </c>
      <c r="D9" s="634" t="s">
        <v>755</v>
      </c>
      <c r="E9" s="514" t="s">
        <v>302</v>
      </c>
      <c r="F9" s="514" t="s">
        <v>756</v>
      </c>
      <c r="G9" s="365">
        <v>16734</v>
      </c>
      <c r="H9" s="247"/>
      <c r="I9" s="341"/>
    </row>
    <row r="10" spans="1:9" s="1" customFormat="1" ht="15.75" customHeight="1">
      <c r="A10" s="284" t="s">
        <v>481</v>
      </c>
      <c r="B10" s="311">
        <v>2012</v>
      </c>
      <c r="C10" s="311">
        <v>2034</v>
      </c>
      <c r="D10" s="634" t="s">
        <v>755</v>
      </c>
      <c r="E10" s="514" t="s">
        <v>302</v>
      </c>
      <c r="F10" s="514" t="s">
        <v>757</v>
      </c>
      <c r="G10" s="365">
        <v>2207</v>
      </c>
      <c r="H10" s="247"/>
      <c r="I10" s="341"/>
    </row>
    <row r="11" spans="1:9" ht="15.75" customHeight="1">
      <c r="A11" s="284" t="s">
        <v>481</v>
      </c>
      <c r="B11" s="311">
        <v>2008</v>
      </c>
      <c r="C11" s="311">
        <v>2045</v>
      </c>
      <c r="D11" s="634" t="s">
        <v>755</v>
      </c>
      <c r="E11" s="514" t="s">
        <v>302</v>
      </c>
      <c r="F11" s="514" t="s">
        <v>758</v>
      </c>
      <c r="G11" s="365">
        <v>6199</v>
      </c>
    </row>
    <row r="12" spans="1:9" ht="15.75" customHeight="1">
      <c r="A12" s="311" t="s">
        <v>481</v>
      </c>
      <c r="B12" s="311">
        <v>2006</v>
      </c>
      <c r="C12" s="311">
        <v>2048</v>
      </c>
      <c r="D12" s="634" t="s">
        <v>755</v>
      </c>
      <c r="E12" s="437" t="s">
        <v>302</v>
      </c>
      <c r="F12" s="437" t="s">
        <v>756</v>
      </c>
      <c r="G12" s="365">
        <v>78239</v>
      </c>
    </row>
    <row r="13" spans="1:9" ht="15.75" customHeight="1">
      <c r="A13" s="247" t="s">
        <v>759</v>
      </c>
      <c r="B13" s="247">
        <v>2016</v>
      </c>
      <c r="C13" s="311">
        <v>2017</v>
      </c>
      <c r="D13" s="634" t="s">
        <v>751</v>
      </c>
      <c r="E13" s="437" t="s">
        <v>448</v>
      </c>
      <c r="F13" s="437" t="s">
        <v>775</v>
      </c>
      <c r="G13" s="365">
        <v>3406</v>
      </c>
    </row>
    <row r="14" spans="1:9" ht="15.75" customHeight="1">
      <c r="A14" s="247" t="s">
        <v>759</v>
      </c>
      <c r="B14" s="247">
        <v>2009</v>
      </c>
      <c r="C14" s="311">
        <v>2018</v>
      </c>
      <c r="D14" s="634" t="s">
        <v>755</v>
      </c>
      <c r="E14" s="437" t="s">
        <v>446</v>
      </c>
      <c r="F14" s="437" t="s">
        <v>760</v>
      </c>
      <c r="G14" s="365">
        <v>662</v>
      </c>
    </row>
    <row r="15" spans="1:9" ht="15.75" customHeight="1">
      <c r="A15" s="311" t="s">
        <v>759</v>
      </c>
      <c r="B15" s="311">
        <v>2010</v>
      </c>
      <c r="C15" s="311">
        <v>2018</v>
      </c>
      <c r="D15" s="634" t="s">
        <v>755</v>
      </c>
      <c r="E15" s="437" t="s">
        <v>302</v>
      </c>
      <c r="F15" s="437" t="s">
        <v>761</v>
      </c>
      <c r="G15" s="365">
        <v>1063</v>
      </c>
    </row>
    <row r="16" spans="1:9" ht="15.75" customHeight="1">
      <c r="A16" s="311" t="s">
        <v>759</v>
      </c>
      <c r="B16" s="311">
        <v>2015</v>
      </c>
      <c r="C16" s="311">
        <v>2018</v>
      </c>
      <c r="D16" s="634" t="s">
        <v>751</v>
      </c>
      <c r="E16" s="437" t="s">
        <v>446</v>
      </c>
      <c r="F16" s="437" t="s">
        <v>762</v>
      </c>
      <c r="G16" s="365">
        <v>36610</v>
      </c>
    </row>
    <row r="17" spans="1:9" ht="15.75" customHeight="1">
      <c r="A17" s="311" t="s">
        <v>759</v>
      </c>
      <c r="B17" s="311">
        <v>2016</v>
      </c>
      <c r="C17" s="311">
        <v>2019</v>
      </c>
      <c r="D17" s="634" t="s">
        <v>751</v>
      </c>
      <c r="E17" s="437" t="s">
        <v>766</v>
      </c>
      <c r="F17" s="437" t="s">
        <v>776</v>
      </c>
      <c r="G17" s="365">
        <v>3113</v>
      </c>
    </row>
    <row r="18" spans="1:9" ht="15.75" customHeight="1">
      <c r="A18" s="311" t="s">
        <v>759</v>
      </c>
      <c r="B18" s="311">
        <v>2016</v>
      </c>
      <c r="C18" s="311">
        <v>2019</v>
      </c>
      <c r="D18" s="634" t="s">
        <v>751</v>
      </c>
      <c r="E18" s="437" t="s">
        <v>446</v>
      </c>
      <c r="F18" s="437" t="s">
        <v>763</v>
      </c>
      <c r="G18" s="365">
        <v>36307</v>
      </c>
    </row>
    <row r="19" spans="1:9" ht="15.75" customHeight="1">
      <c r="A19" s="311" t="s">
        <v>759</v>
      </c>
      <c r="B19" s="311">
        <v>2016</v>
      </c>
      <c r="C19" s="311">
        <v>2019</v>
      </c>
      <c r="D19" s="634" t="s">
        <v>751</v>
      </c>
      <c r="E19" s="437" t="s">
        <v>764</v>
      </c>
      <c r="F19" s="437" t="s">
        <v>765</v>
      </c>
      <c r="G19" s="365">
        <v>951</v>
      </c>
    </row>
    <row r="20" spans="1:9" ht="15.75" customHeight="1">
      <c r="A20" s="311" t="s">
        <v>759</v>
      </c>
      <c r="B20" s="311">
        <v>2016</v>
      </c>
      <c r="C20" s="311">
        <v>2019</v>
      </c>
      <c r="D20" s="634" t="s">
        <v>751</v>
      </c>
      <c r="E20" s="437" t="s">
        <v>766</v>
      </c>
      <c r="F20" s="437" t="s">
        <v>767</v>
      </c>
      <c r="G20" s="365">
        <v>3422</v>
      </c>
    </row>
    <row r="21" spans="1:9" ht="15.75" customHeight="1">
      <c r="A21" s="311" t="s">
        <v>759</v>
      </c>
      <c r="B21" s="311">
        <v>2015</v>
      </c>
      <c r="C21" s="311">
        <v>2020</v>
      </c>
      <c r="D21" s="634" t="s">
        <v>751</v>
      </c>
      <c r="E21" s="437" t="s">
        <v>649</v>
      </c>
      <c r="F21" s="437" t="s">
        <v>768</v>
      </c>
      <c r="G21" s="365">
        <v>10617</v>
      </c>
    </row>
    <row r="22" spans="1:9" ht="15.75" customHeight="1">
      <c r="A22" s="247" t="s">
        <v>759</v>
      </c>
      <c r="B22" s="247">
        <v>2016</v>
      </c>
      <c r="C22" s="311">
        <v>2020</v>
      </c>
      <c r="D22" s="634" t="s">
        <v>751</v>
      </c>
      <c r="E22" s="437" t="s">
        <v>649</v>
      </c>
      <c r="F22" s="437" t="s">
        <v>777</v>
      </c>
      <c r="G22" s="365">
        <v>2902</v>
      </c>
    </row>
    <row r="23" spans="1:9" ht="15.75" customHeight="1">
      <c r="A23" s="247" t="s">
        <v>759</v>
      </c>
      <c r="B23" s="247">
        <v>2016</v>
      </c>
      <c r="C23" s="311">
        <v>2021</v>
      </c>
      <c r="D23" s="634" t="s">
        <v>751</v>
      </c>
      <c r="E23" s="437" t="s">
        <v>446</v>
      </c>
      <c r="F23" s="437" t="s">
        <v>769</v>
      </c>
      <c r="G23" s="365">
        <v>35639</v>
      </c>
    </row>
    <row r="24" spans="1:9" ht="15.75" customHeight="1">
      <c r="A24" s="311" t="s">
        <v>772</v>
      </c>
      <c r="B24" s="311">
        <v>2016</v>
      </c>
      <c r="C24" s="311">
        <v>2023</v>
      </c>
      <c r="D24" s="634" t="s">
        <v>751</v>
      </c>
      <c r="E24" s="437" t="s">
        <v>448</v>
      </c>
      <c r="F24" s="437" t="s">
        <v>778</v>
      </c>
      <c r="G24" s="365">
        <v>29317</v>
      </c>
    </row>
    <row r="25" spans="1:9" ht="15.75" customHeight="1">
      <c r="A25" s="247" t="s">
        <v>770</v>
      </c>
      <c r="B25" s="251"/>
      <c r="C25" s="259"/>
      <c r="D25" s="259"/>
      <c r="F25" s="437"/>
      <c r="G25" s="247">
        <v>13854</v>
      </c>
    </row>
    <row r="26" spans="1:9" ht="15.75" customHeight="1">
      <c r="A26" s="311" t="s">
        <v>12</v>
      </c>
      <c r="B26" s="311"/>
      <c r="C26" s="260"/>
      <c r="D26" s="260"/>
      <c r="G26" s="247">
        <v>336</v>
      </c>
      <c r="I26" s="365"/>
    </row>
    <row r="27" spans="1:9" ht="15.75" customHeight="1">
      <c r="A27" s="100" t="s">
        <v>771</v>
      </c>
      <c r="B27" s="100"/>
      <c r="C27" s="633"/>
      <c r="D27" s="633"/>
      <c r="E27" s="100"/>
      <c r="F27" s="100"/>
      <c r="G27" s="363">
        <v>339476</v>
      </c>
      <c r="H27" s="388"/>
      <c r="I27" s="365"/>
    </row>
    <row r="28" spans="1:9" ht="15.75" customHeight="1">
      <c r="A28" s="311"/>
      <c r="B28" s="311"/>
      <c r="C28" s="260"/>
      <c r="D28" s="260"/>
    </row>
    <row r="29" spans="1:9">
      <c r="A29" s="580" t="s">
        <v>773</v>
      </c>
      <c r="C29" s="259"/>
      <c r="D29" s="259"/>
    </row>
    <row r="30" spans="1:9">
      <c r="A30" s="251"/>
      <c r="B30" s="251"/>
      <c r="C30" s="257"/>
      <c r="D30" s="257"/>
    </row>
    <row r="31" spans="1:9">
      <c r="A31" s="311"/>
      <c r="B31" s="311"/>
      <c r="C31" s="260"/>
      <c r="D31" s="260"/>
    </row>
    <row r="32" spans="1:9">
      <c r="A32" s="311"/>
      <c r="B32" s="311"/>
      <c r="C32" s="260"/>
      <c r="D32" s="260"/>
    </row>
    <row r="33" spans="1:4">
      <c r="A33" s="311"/>
      <c r="B33" s="311"/>
      <c r="C33" s="260"/>
      <c r="D33" s="260"/>
    </row>
    <row r="34" spans="1:4">
      <c r="A34" s="311"/>
      <c r="B34" s="311"/>
      <c r="C34" s="260"/>
      <c r="D34" s="260"/>
    </row>
    <row r="36" spans="1:4">
      <c r="A36" s="311"/>
      <c r="B36"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9"/>
  <sheetViews>
    <sheetView showGridLines="0" zoomScaleNormal="100" zoomScaleSheetLayoutView="100" workbookViewId="0">
      <selection activeCell="F15" sqref="F15"/>
    </sheetView>
  </sheetViews>
  <sheetFormatPr defaultRowHeight="12.75"/>
  <cols>
    <col min="1" max="1" width="38" style="247" customWidth="1"/>
    <col min="2" max="4" width="10" style="247" customWidth="1"/>
    <col min="5" max="16384" width="9.140625" style="247"/>
  </cols>
  <sheetData>
    <row r="1" spans="1:9">
      <c r="A1" s="517" t="s">
        <v>665</v>
      </c>
      <c r="B1" s="1"/>
      <c r="C1" s="1"/>
      <c r="D1" s="1"/>
    </row>
    <row r="2" spans="1:9">
      <c r="A2" s="1"/>
      <c r="B2" s="1"/>
      <c r="C2" s="1"/>
      <c r="D2" s="1"/>
    </row>
    <row r="3" spans="1:9" ht="21.75" customHeight="1" thickBot="1">
      <c r="A3" s="425" t="s">
        <v>557</v>
      </c>
      <c r="B3" s="425">
        <v>2016</v>
      </c>
      <c r="C3" s="425">
        <v>2015</v>
      </c>
      <c r="D3" s="524" t="s">
        <v>391</v>
      </c>
      <c r="E3" s="524" t="s">
        <v>392</v>
      </c>
      <c r="F3" s="524" t="s">
        <v>558</v>
      </c>
    </row>
    <row r="4" spans="1:9" ht="15.75" customHeight="1" thickTop="1">
      <c r="A4" s="518" t="s">
        <v>559</v>
      </c>
      <c r="B4" s="519">
        <v>0.151</v>
      </c>
      <c r="C4" s="519">
        <v>9.4342179313837302E-2</v>
      </c>
      <c r="D4" s="520">
        <v>8.9630259516608551E-2</v>
      </c>
      <c r="E4" s="520">
        <v>9.0489428556212392E-2</v>
      </c>
      <c r="F4" s="520">
        <v>0.12958281289033224</v>
      </c>
    </row>
    <row r="5" spans="1:9" s="1" customFormat="1" ht="15.75" customHeight="1">
      <c r="A5" s="518" t="s">
        <v>560</v>
      </c>
      <c r="B5" s="519">
        <v>8.3000000000000004E-2</v>
      </c>
      <c r="C5" s="519">
        <v>8.3153733322915049E-2</v>
      </c>
      <c r="D5" s="520">
        <v>0.11817044646452531</v>
      </c>
      <c r="E5" s="520">
        <v>0.12468445438568461</v>
      </c>
      <c r="F5" s="520">
        <v>7.4860521275709885E-2</v>
      </c>
      <c r="G5" s="247"/>
      <c r="H5" s="247"/>
      <c r="I5" s="341"/>
    </row>
    <row r="6" spans="1:9" s="1" customFormat="1" ht="15.75" customHeight="1">
      <c r="A6" s="518" t="s">
        <v>561</v>
      </c>
      <c r="B6" s="519">
        <v>0.09</v>
      </c>
      <c r="C6" s="519">
        <v>0.11244229968458315</v>
      </c>
      <c r="D6" s="520">
        <v>0.10748112956981416</v>
      </c>
      <c r="E6" s="520">
        <v>0.1157959205410875</v>
      </c>
      <c r="F6" s="520">
        <v>0.1143531240458545</v>
      </c>
      <c r="G6" s="247"/>
      <c r="H6" s="247"/>
      <c r="I6" s="341"/>
    </row>
    <row r="7" spans="1:9" s="1" customFormat="1" ht="15.75" customHeight="1">
      <c r="A7" s="518" t="s">
        <v>562</v>
      </c>
      <c r="B7" s="519">
        <v>0.29599999999999999</v>
      </c>
      <c r="C7" s="519">
        <v>0.28626378897831251</v>
      </c>
      <c r="D7" s="520">
        <v>0.30453789936341752</v>
      </c>
      <c r="E7" s="520">
        <v>0.27855461468818238</v>
      </c>
      <c r="F7" s="520">
        <v>0.30920698365115051</v>
      </c>
      <c r="G7" s="247"/>
      <c r="H7" s="247"/>
      <c r="I7" s="341"/>
    </row>
    <row r="8" spans="1:9" s="1" customFormat="1" ht="15.75" customHeight="1">
      <c r="A8" s="518" t="s">
        <v>362</v>
      </c>
      <c r="B8" s="519">
        <v>0.316</v>
      </c>
      <c r="C8" s="519">
        <v>0.3173683018427505</v>
      </c>
      <c r="D8" s="520">
        <v>0.29289649322720768</v>
      </c>
      <c r="E8" s="520">
        <v>0.2919774191830431</v>
      </c>
      <c r="F8" s="520">
        <v>0.28557581813639771</v>
      </c>
      <c r="G8" s="247"/>
      <c r="H8" s="247"/>
      <c r="I8" s="341"/>
    </row>
    <row r="9" spans="1:9" s="1" customFormat="1" ht="15.75" customHeight="1">
      <c r="A9" s="518" t="s">
        <v>563</v>
      </c>
      <c r="B9" s="519">
        <v>6.3E-2</v>
      </c>
      <c r="C9" s="519">
        <v>0.10642969685760151</v>
      </c>
      <c r="D9" s="520">
        <v>8.7283771858426798E-2</v>
      </c>
      <c r="E9" s="520">
        <v>9.8498162645790061E-2</v>
      </c>
      <c r="F9" s="520">
        <v>8.6420740000555135E-2</v>
      </c>
      <c r="G9" s="247"/>
      <c r="H9" s="247"/>
      <c r="I9" s="341"/>
    </row>
    <row r="10" spans="1:9" s="1" customFormat="1" ht="15.75" customHeight="1">
      <c r="A10" s="521" t="s">
        <v>21</v>
      </c>
      <c r="B10" s="522">
        <v>1</v>
      </c>
      <c r="C10" s="522">
        <v>1</v>
      </c>
      <c r="D10" s="523">
        <v>1</v>
      </c>
      <c r="E10" s="523">
        <v>1</v>
      </c>
      <c r="F10" s="523">
        <v>0.99999999999999989</v>
      </c>
      <c r="G10" s="247"/>
      <c r="H10" s="247"/>
      <c r="I10" s="341"/>
    </row>
    <row r="11" spans="1:9">
      <c r="A11" s="311"/>
      <c r="B11" s="260"/>
      <c r="C11" s="260"/>
      <c r="D11" s="260"/>
    </row>
    <row r="12" spans="1:9">
      <c r="A12" s="311"/>
      <c r="B12" s="260"/>
      <c r="C12" s="260"/>
      <c r="D12" s="260"/>
    </row>
    <row r="13" spans="1:9">
      <c r="A13" s="311"/>
      <c r="B13" s="262"/>
      <c r="C13" s="262"/>
      <c r="D13" s="262"/>
    </row>
    <row r="14" spans="1:9">
      <c r="B14" s="260"/>
      <c r="C14" s="260"/>
      <c r="D14" s="260"/>
    </row>
    <row r="15" spans="1:9">
      <c r="A15" s="251"/>
      <c r="B15" s="260"/>
      <c r="C15" s="260"/>
      <c r="D15" s="260"/>
    </row>
    <row r="16" spans="1:9">
      <c r="A16" s="311"/>
      <c r="B16" s="260"/>
      <c r="C16" s="260"/>
      <c r="D16" s="260"/>
    </row>
    <row r="17" spans="1:4">
      <c r="A17" s="311"/>
      <c r="B17" s="260"/>
      <c r="C17" s="260"/>
      <c r="D17" s="260"/>
    </row>
    <row r="18" spans="1:4">
      <c r="A18" s="311"/>
      <c r="B18" s="260"/>
      <c r="C18" s="260"/>
      <c r="D18" s="260"/>
    </row>
    <row r="19" spans="1:4">
      <c r="A19" s="311"/>
      <c r="B19" s="260"/>
      <c r="C19" s="260"/>
      <c r="D19" s="260"/>
    </row>
    <row r="20" spans="1:4">
      <c r="A20" s="311"/>
      <c r="B20" s="260"/>
      <c r="C20" s="260"/>
      <c r="D20" s="260"/>
    </row>
    <row r="21" spans="1:4">
      <c r="A21" s="311"/>
      <c r="B21" s="260"/>
      <c r="C21" s="260"/>
      <c r="D21" s="260"/>
    </row>
    <row r="22" spans="1:4">
      <c r="B22" s="260"/>
      <c r="C22" s="260"/>
      <c r="D22" s="260"/>
    </row>
    <row r="23" spans="1:4">
      <c r="A23" s="251"/>
      <c r="B23" s="259"/>
      <c r="C23" s="259"/>
      <c r="D23" s="259"/>
    </row>
    <row r="24" spans="1:4">
      <c r="A24" s="311"/>
      <c r="B24" s="260"/>
      <c r="C24" s="260"/>
      <c r="D24" s="260"/>
    </row>
    <row r="25" spans="1:4">
      <c r="A25" s="345"/>
      <c r="B25" s="259"/>
      <c r="C25" s="259"/>
      <c r="D25" s="259"/>
    </row>
    <row r="26" spans="1:4">
      <c r="A26" s="251"/>
      <c r="B26" s="259"/>
      <c r="C26" s="259"/>
      <c r="D26" s="259"/>
    </row>
    <row r="27" spans="1:4">
      <c r="A27" s="311"/>
      <c r="B27" s="260"/>
      <c r="C27" s="260"/>
      <c r="D27" s="260"/>
    </row>
    <row r="28" spans="1:4">
      <c r="A28" s="311"/>
      <c r="B28" s="260"/>
      <c r="C28" s="260"/>
      <c r="D28" s="260"/>
    </row>
    <row r="29" spans="1:4">
      <c r="A29" s="311"/>
      <c r="B29" s="260"/>
      <c r="C29" s="260"/>
      <c r="D29" s="260"/>
    </row>
    <row r="30" spans="1:4">
      <c r="A30" s="311"/>
      <c r="B30" s="260"/>
      <c r="C30" s="260"/>
      <c r="D30" s="260"/>
    </row>
    <row r="31" spans="1:4">
      <c r="A31" s="311"/>
      <c r="B31" s="260"/>
      <c r="C31" s="260"/>
      <c r="D31" s="260"/>
    </row>
    <row r="32" spans="1:4">
      <c r="B32" s="259"/>
      <c r="C32" s="259"/>
      <c r="D32" s="259"/>
    </row>
    <row r="33" spans="1:4">
      <c r="A33" s="251"/>
      <c r="B33" s="257"/>
      <c r="C33" s="257"/>
      <c r="D33" s="257"/>
    </row>
    <row r="34" spans="1:4">
      <c r="A34" s="311"/>
      <c r="B34" s="260"/>
      <c r="C34" s="260"/>
      <c r="D34" s="260"/>
    </row>
    <row r="35" spans="1:4">
      <c r="A35" s="311"/>
      <c r="B35" s="260"/>
      <c r="C35" s="260"/>
      <c r="D35" s="260"/>
    </row>
    <row r="36" spans="1:4">
      <c r="A36" s="311"/>
      <c r="B36" s="260"/>
      <c r="C36" s="260"/>
      <c r="D36" s="260"/>
    </row>
    <row r="37" spans="1:4">
      <c r="A37" s="311"/>
      <c r="B37" s="260"/>
      <c r="C37" s="260"/>
      <c r="D37" s="260"/>
    </row>
    <row r="39" spans="1:4">
      <c r="A39"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9"/>
  <sheetViews>
    <sheetView showGridLines="0" zoomScaleNormal="100" zoomScaleSheetLayoutView="100" workbookViewId="0">
      <selection activeCell="I19" sqref="I19"/>
    </sheetView>
  </sheetViews>
  <sheetFormatPr defaultRowHeight="12.75"/>
  <cols>
    <col min="1" max="1" width="38" style="247" customWidth="1"/>
    <col min="2" max="4" width="10" style="247" customWidth="1"/>
    <col min="5" max="16384" width="9.140625" style="247"/>
  </cols>
  <sheetData>
    <row r="1" spans="1:9">
      <c r="A1" s="306" t="s">
        <v>666</v>
      </c>
      <c r="B1" s="1"/>
      <c r="C1" s="1"/>
      <c r="D1" s="1"/>
    </row>
    <row r="2" spans="1:9">
      <c r="A2" s="1"/>
      <c r="B2" s="1"/>
      <c r="C2" s="1"/>
      <c r="D2" s="1"/>
    </row>
    <row r="3" spans="1:9" ht="21.75" customHeight="1" thickBot="1">
      <c r="A3" s="425" t="s">
        <v>564</v>
      </c>
      <c r="B3" s="425">
        <v>2016</v>
      </c>
      <c r="C3" s="425">
        <v>2015</v>
      </c>
      <c r="D3" s="425">
        <v>2014</v>
      </c>
      <c r="E3" s="524">
        <v>2013</v>
      </c>
      <c r="F3" s="524" t="s">
        <v>558</v>
      </c>
    </row>
    <row r="4" spans="1:9" ht="15.75" customHeight="1" thickTop="1">
      <c r="A4" s="518" t="s">
        <v>559</v>
      </c>
      <c r="B4" s="519">
        <v>0.38500000000000001</v>
      </c>
      <c r="C4" s="519">
        <v>0.36533444396520293</v>
      </c>
      <c r="D4" s="519">
        <v>0.3606083543739404</v>
      </c>
      <c r="E4" s="520">
        <v>0.33281563719451518</v>
      </c>
      <c r="F4" s="520">
        <v>0.36613678671130179</v>
      </c>
    </row>
    <row r="5" spans="1:9" s="1" customFormat="1" ht="15.75" customHeight="1">
      <c r="A5" s="518" t="s">
        <v>560</v>
      </c>
      <c r="B5" s="519">
        <v>0.114</v>
      </c>
      <c r="C5" s="519">
        <v>0.15243422410458396</v>
      </c>
      <c r="D5" s="519">
        <v>0.18169622720744916</v>
      </c>
      <c r="E5" s="520">
        <v>0.21450884366080447</v>
      </c>
      <c r="F5" s="520">
        <v>0.22318871078998748</v>
      </c>
      <c r="G5" s="247"/>
      <c r="H5" s="247"/>
      <c r="I5" s="341"/>
    </row>
    <row r="6" spans="1:9" s="1" customFormat="1" ht="15.75" customHeight="1">
      <c r="A6" s="518" t="s">
        <v>561</v>
      </c>
      <c r="B6" s="519">
        <v>7.4999999999999997E-2</v>
      </c>
      <c r="C6" s="519">
        <v>0.12942980835420917</v>
      </c>
      <c r="D6" s="519">
        <v>0.10657348313208663</v>
      </c>
      <c r="E6" s="520">
        <v>0.11514519424311817</v>
      </c>
      <c r="F6" s="520">
        <v>6.7693171056785101E-2</v>
      </c>
      <c r="G6" s="247"/>
      <c r="H6" s="247"/>
      <c r="I6" s="341"/>
    </row>
    <row r="7" spans="1:9" s="1" customFormat="1" ht="15.75" customHeight="1">
      <c r="A7" s="518" t="s">
        <v>562</v>
      </c>
      <c r="B7" s="519">
        <v>0.20499999999999999</v>
      </c>
      <c r="C7" s="519">
        <v>0.11528531827883369</v>
      </c>
      <c r="D7" s="519">
        <v>9.5383941393916455E-2</v>
      </c>
      <c r="E7" s="520">
        <v>6.7339545686999153E-2</v>
      </c>
      <c r="F7" s="520">
        <v>8.0393922033990775E-2</v>
      </c>
      <c r="G7" s="247"/>
      <c r="H7" s="247"/>
      <c r="I7" s="341"/>
    </row>
    <row r="8" spans="1:9" s="1" customFormat="1" ht="15.75" customHeight="1">
      <c r="A8" s="518" t="s">
        <v>362</v>
      </c>
      <c r="B8" s="519">
        <v>0.19900000000000001</v>
      </c>
      <c r="C8" s="519">
        <v>0.22638352145278559</v>
      </c>
      <c r="D8" s="519">
        <v>0.24516282059922959</v>
      </c>
      <c r="E8" s="520">
        <v>0.26147559774380214</v>
      </c>
      <c r="F8" s="520">
        <v>0.25352268195381378</v>
      </c>
      <c r="G8" s="247"/>
      <c r="H8" s="247"/>
      <c r="I8" s="341"/>
    </row>
    <row r="9" spans="1:9" s="1" customFormat="1" ht="15.75" customHeight="1">
      <c r="A9" s="518" t="s">
        <v>563</v>
      </c>
      <c r="B9" s="519">
        <v>2.1999999999999999E-2</v>
      </c>
      <c r="C9" s="519">
        <v>1.1132683844384657E-2</v>
      </c>
      <c r="D9" s="519">
        <v>1.0575173293377782E-2</v>
      </c>
      <c r="E9" s="520">
        <v>8.7151814707608754E-3</v>
      </c>
      <c r="F9" s="520">
        <v>9.0647274541210219E-3</v>
      </c>
      <c r="G9" s="247"/>
      <c r="H9" s="247"/>
      <c r="I9" s="341"/>
    </row>
    <row r="10" spans="1:9" s="1" customFormat="1" ht="15.75" customHeight="1">
      <c r="A10" s="521" t="s">
        <v>21</v>
      </c>
      <c r="B10" s="522">
        <v>1</v>
      </c>
      <c r="C10" s="522">
        <v>1</v>
      </c>
      <c r="D10" s="522">
        <v>1</v>
      </c>
      <c r="E10" s="523">
        <v>1</v>
      </c>
      <c r="F10" s="523">
        <v>0.99999999999999989</v>
      </c>
      <c r="G10" s="247"/>
      <c r="H10" s="247"/>
      <c r="I10" s="341"/>
    </row>
    <row r="11" spans="1:9">
      <c r="A11" s="311"/>
      <c r="B11" s="260"/>
      <c r="C11" s="260"/>
      <c r="D11" s="260"/>
    </row>
    <row r="12" spans="1:9">
      <c r="A12" s="311"/>
      <c r="B12" s="260"/>
      <c r="C12" s="260"/>
      <c r="D12" s="260"/>
    </row>
    <row r="13" spans="1:9">
      <c r="A13" s="311"/>
      <c r="B13" s="262"/>
      <c r="C13" s="262"/>
      <c r="D13" s="262"/>
    </row>
    <row r="14" spans="1:9">
      <c r="B14" s="260"/>
      <c r="C14" s="260"/>
      <c r="D14" s="260"/>
    </row>
    <row r="15" spans="1:9">
      <c r="A15" s="251"/>
      <c r="B15" s="260"/>
      <c r="C15" s="260"/>
      <c r="D15" s="260"/>
    </row>
    <row r="16" spans="1:9">
      <c r="A16" s="311"/>
      <c r="B16" s="260"/>
      <c r="C16" s="260"/>
      <c r="D16" s="260"/>
    </row>
    <row r="17" spans="1:4">
      <c r="A17" s="311"/>
      <c r="B17" s="260"/>
      <c r="C17" s="260"/>
      <c r="D17" s="260"/>
    </row>
    <row r="18" spans="1:4">
      <c r="A18" s="311"/>
      <c r="B18" s="260"/>
      <c r="C18" s="260"/>
      <c r="D18" s="260"/>
    </row>
    <row r="19" spans="1:4">
      <c r="A19" s="311"/>
      <c r="B19" s="260"/>
      <c r="C19" s="260"/>
      <c r="D19" s="260"/>
    </row>
    <row r="20" spans="1:4">
      <c r="A20" s="311"/>
      <c r="B20" s="260"/>
      <c r="C20" s="260"/>
      <c r="D20" s="260"/>
    </row>
    <row r="21" spans="1:4">
      <c r="A21" s="311"/>
      <c r="B21" s="260"/>
      <c r="C21" s="260"/>
      <c r="D21" s="260"/>
    </row>
    <row r="22" spans="1:4">
      <c r="B22" s="260"/>
      <c r="C22" s="260"/>
      <c r="D22" s="260"/>
    </row>
    <row r="23" spans="1:4">
      <c r="A23" s="251"/>
      <c r="B23" s="259"/>
      <c r="C23" s="259"/>
      <c r="D23" s="259"/>
    </row>
    <row r="24" spans="1:4">
      <c r="A24" s="311"/>
      <c r="B24" s="260"/>
      <c r="C24" s="260"/>
      <c r="D24" s="260"/>
    </row>
    <row r="25" spans="1:4">
      <c r="A25" s="345"/>
      <c r="B25" s="259"/>
      <c r="C25" s="259"/>
      <c r="D25" s="259"/>
    </row>
    <row r="26" spans="1:4">
      <c r="A26" s="251"/>
      <c r="B26" s="259"/>
      <c r="C26" s="259"/>
      <c r="D26" s="259"/>
    </row>
    <row r="27" spans="1:4">
      <c r="A27" s="311"/>
      <c r="B27" s="260"/>
      <c r="C27" s="260"/>
      <c r="D27" s="260"/>
    </row>
    <row r="28" spans="1:4">
      <c r="A28" s="311"/>
      <c r="B28" s="260"/>
      <c r="C28" s="260"/>
      <c r="D28" s="260"/>
    </row>
    <row r="29" spans="1:4">
      <c r="A29" s="311"/>
      <c r="B29" s="260"/>
      <c r="C29" s="260"/>
      <c r="D29" s="260"/>
    </row>
    <row r="30" spans="1:4">
      <c r="A30" s="311"/>
      <c r="B30" s="260"/>
      <c r="C30" s="260"/>
      <c r="D30" s="260"/>
    </row>
    <row r="31" spans="1:4">
      <c r="A31" s="311"/>
      <c r="B31" s="260"/>
      <c r="C31" s="260"/>
      <c r="D31" s="260"/>
    </row>
    <row r="32" spans="1:4">
      <c r="B32" s="259"/>
      <c r="C32" s="259"/>
      <c r="D32" s="259"/>
    </row>
    <row r="33" spans="1:4">
      <c r="A33" s="251"/>
      <c r="B33" s="257"/>
      <c r="C33" s="257"/>
      <c r="D33" s="257"/>
    </row>
    <row r="34" spans="1:4">
      <c r="A34" s="311"/>
      <c r="B34" s="260"/>
      <c r="C34" s="260"/>
      <c r="D34" s="260"/>
    </row>
    <row r="35" spans="1:4">
      <c r="A35" s="311"/>
      <c r="B35" s="260"/>
      <c r="C35" s="260"/>
      <c r="D35" s="260"/>
    </row>
    <row r="36" spans="1:4">
      <c r="A36" s="311"/>
      <c r="B36" s="260"/>
      <c r="C36" s="260"/>
      <c r="D36" s="260"/>
    </row>
    <row r="37" spans="1:4">
      <c r="A37" s="311"/>
      <c r="B37" s="260"/>
      <c r="C37" s="260"/>
      <c r="D37" s="260"/>
    </row>
    <row r="39" spans="1:4">
      <c r="A39"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9"/>
  <sheetViews>
    <sheetView showGridLines="0" zoomScaleNormal="100" zoomScaleSheetLayoutView="100" workbookViewId="0">
      <selection activeCell="O33" sqref="O33"/>
    </sheetView>
  </sheetViews>
  <sheetFormatPr defaultRowHeight="12.75"/>
  <cols>
    <col min="1" max="1" width="41.85546875" style="247" customWidth="1"/>
    <col min="2" max="3" width="10" style="247" customWidth="1"/>
    <col min="4" max="16384" width="9.140625" style="247"/>
  </cols>
  <sheetData>
    <row r="1" spans="1:6">
      <c r="A1" s="1" t="s">
        <v>667</v>
      </c>
      <c r="B1" s="1"/>
    </row>
    <row r="2" spans="1:6">
      <c r="A2" s="1"/>
      <c r="B2" s="1"/>
    </row>
    <row r="3" spans="1:6" ht="24" customHeight="1" thickBot="1">
      <c r="A3" s="451" t="s">
        <v>697</v>
      </c>
      <c r="B3" s="452" t="s">
        <v>28</v>
      </c>
      <c r="C3" s="452" t="s">
        <v>21</v>
      </c>
    </row>
    <row r="4" spans="1:6" ht="15.75" customHeight="1" thickTop="1">
      <c r="A4" s="447" t="s">
        <v>528</v>
      </c>
      <c r="B4" s="35">
        <v>0</v>
      </c>
      <c r="C4" s="457">
        <v>197751.62470035983</v>
      </c>
    </row>
    <row r="5" spans="1:6" s="1" customFormat="1" ht="15.75" customHeight="1">
      <c r="A5" s="447" t="s">
        <v>529</v>
      </c>
      <c r="B5" s="35">
        <v>0</v>
      </c>
      <c r="C5" s="457">
        <v>159916.55284179861</v>
      </c>
      <c r="D5" s="247"/>
      <c r="E5" s="247"/>
      <c r="F5" s="341"/>
    </row>
    <row r="6" spans="1:6" s="1" customFormat="1" ht="15.75" customHeight="1">
      <c r="A6" s="447" t="s">
        <v>530</v>
      </c>
      <c r="B6" s="457">
        <v>152053.56835160177</v>
      </c>
      <c r="C6" s="457">
        <v>154637.09182710649</v>
      </c>
      <c r="D6" s="247"/>
      <c r="E6" s="247"/>
      <c r="F6" s="341"/>
    </row>
    <row r="7" spans="1:6" s="1" customFormat="1" ht="15.75" customHeight="1">
      <c r="A7" s="447" t="s">
        <v>531</v>
      </c>
      <c r="B7" s="457">
        <v>7712.1146655835546</v>
      </c>
      <c r="C7" s="457">
        <v>224972.91001503708</v>
      </c>
      <c r="D7" s="247"/>
      <c r="E7" s="247"/>
      <c r="F7" s="341"/>
    </row>
    <row r="8" spans="1:6" s="1" customFormat="1" ht="15.75" customHeight="1">
      <c r="A8" s="447" t="s">
        <v>532</v>
      </c>
      <c r="B8" s="457">
        <v>10054.064952318493</v>
      </c>
      <c r="C8" s="457">
        <v>45488.642497040702</v>
      </c>
      <c r="D8" s="247"/>
      <c r="E8" s="247"/>
      <c r="F8" s="341"/>
    </row>
    <row r="9" spans="1:6" s="1" customFormat="1" ht="15.75" customHeight="1">
      <c r="A9" s="447" t="s">
        <v>15</v>
      </c>
      <c r="B9" s="35">
        <v>0.93737559761548195</v>
      </c>
      <c r="C9" s="457">
        <v>17.578386106420183</v>
      </c>
      <c r="D9" s="247"/>
      <c r="E9" s="247"/>
      <c r="F9" s="341"/>
    </row>
    <row r="10" spans="1:6" s="1" customFormat="1" ht="15.75" customHeight="1">
      <c r="A10" s="499" t="s">
        <v>533</v>
      </c>
      <c r="B10" s="500">
        <v>169820.68534510146</v>
      </c>
      <c r="C10" s="500">
        <v>782784.40026744909</v>
      </c>
      <c r="D10" s="247"/>
      <c r="E10" s="247"/>
      <c r="F10" s="341"/>
    </row>
    <row r="11" spans="1:6" ht="15.75" customHeight="1">
      <c r="A11" s="447" t="s">
        <v>534</v>
      </c>
      <c r="B11" s="457">
        <v>859.41257277781256</v>
      </c>
      <c r="C11" s="457">
        <v>10354.993982528496</v>
      </c>
    </row>
    <row r="12" spans="1:6" ht="15.75" customHeight="1">
      <c r="A12" s="447" t="s">
        <v>535</v>
      </c>
      <c r="B12" s="457">
        <v>76124.935463919319</v>
      </c>
      <c r="C12" s="457">
        <v>528869.41387137841</v>
      </c>
    </row>
    <row r="13" spans="1:6" ht="15.75" customHeight="1">
      <c r="A13" s="447" t="s">
        <v>11</v>
      </c>
      <c r="B13" s="457">
        <v>9000.3119935673567</v>
      </c>
      <c r="C13" s="457">
        <v>39511.390566299728</v>
      </c>
    </row>
    <row r="14" spans="1:6" ht="15.75" customHeight="1">
      <c r="A14" s="447" t="s">
        <v>14</v>
      </c>
      <c r="B14" s="457">
        <v>445.0830685778169</v>
      </c>
      <c r="C14" s="457">
        <v>50657.573736260034</v>
      </c>
    </row>
    <row r="15" spans="1:6" ht="15.75" customHeight="1">
      <c r="A15" s="447" t="s">
        <v>331</v>
      </c>
      <c r="B15" s="457">
        <v>579.83583130166505</v>
      </c>
      <c r="C15" s="457">
        <v>2470.5585483766654</v>
      </c>
    </row>
    <row r="16" spans="1:6" ht="15.75" customHeight="1">
      <c r="A16" s="499" t="s">
        <v>536</v>
      </c>
      <c r="B16" s="500">
        <v>87009.57893014398</v>
      </c>
      <c r="C16" s="500">
        <v>631863.93070484337</v>
      </c>
    </row>
    <row r="17" spans="1:3" ht="15.75" customHeight="1">
      <c r="A17" s="583" t="s">
        <v>537</v>
      </c>
      <c r="B17" s="577">
        <v>-2526</v>
      </c>
      <c r="C17" s="35">
        <v>0</v>
      </c>
    </row>
    <row r="18" spans="1:3" ht="18" customHeight="1">
      <c r="A18" s="504" t="s">
        <v>538</v>
      </c>
      <c r="B18" s="505">
        <v>1.9127157216726072</v>
      </c>
      <c r="C18" s="505">
        <v>1.2388496355445613</v>
      </c>
    </row>
    <row r="19" spans="1:3" ht="15" customHeight="1">
      <c r="A19" s="503"/>
      <c r="B19" s="1"/>
      <c r="C19" s="1"/>
    </row>
    <row r="20" spans="1:3" ht="15" customHeight="1">
      <c r="A20" s="503"/>
      <c r="B20" s="1"/>
      <c r="C20" s="1"/>
    </row>
    <row r="21" spans="1:3">
      <c r="A21" s="311"/>
      <c r="B21" s="260"/>
    </row>
    <row r="22" spans="1:3">
      <c r="B22" s="260"/>
    </row>
    <row r="23" spans="1:3">
      <c r="A23" s="251"/>
      <c r="B23" s="259"/>
    </row>
    <row r="24" spans="1:3">
      <c r="A24" s="311"/>
      <c r="B24" s="260"/>
    </row>
    <row r="25" spans="1:3">
      <c r="A25" s="345"/>
      <c r="B25" s="259"/>
    </row>
    <row r="26" spans="1:3">
      <c r="A26" s="251"/>
      <c r="B26" s="259"/>
    </row>
    <row r="27" spans="1:3">
      <c r="A27" s="311"/>
      <c r="B27" s="260"/>
    </row>
    <row r="28" spans="1:3">
      <c r="A28" s="311"/>
      <c r="B28" s="260"/>
    </row>
    <row r="29" spans="1:3">
      <c r="A29" s="311"/>
      <c r="B29" s="260"/>
    </row>
    <row r="30" spans="1:3">
      <c r="A30" s="311"/>
      <c r="B30" s="260"/>
    </row>
    <row r="31" spans="1:3">
      <c r="A31" s="311"/>
      <c r="B31" s="260"/>
    </row>
    <row r="32" spans="1:3">
      <c r="B32" s="259"/>
    </row>
    <row r="33" spans="1:2">
      <c r="A33" s="251"/>
      <c r="B33" s="257"/>
    </row>
    <row r="34" spans="1:2">
      <c r="A34" s="311"/>
      <c r="B34" s="260"/>
    </row>
    <row r="35" spans="1:2">
      <c r="A35" s="311"/>
      <c r="B35" s="260"/>
    </row>
    <row r="36" spans="1:2">
      <c r="A36" s="311"/>
      <c r="B36" s="260"/>
    </row>
    <row r="37" spans="1:2">
      <c r="A37" s="311"/>
      <c r="B37" s="260"/>
    </row>
    <row r="39" spans="1:2">
      <c r="A39"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656"/>
      <c r="J3" s="656"/>
      <c r="K3" s="656"/>
      <c r="L3" s="656"/>
      <c r="M3" s="656"/>
      <c r="N3" s="656"/>
      <c r="O3" s="656"/>
      <c r="P3" s="656"/>
      <c r="Q3" s="656"/>
      <c r="R3" s="656"/>
    </row>
    <row r="4" spans="1:24" ht="15" customHeight="1">
      <c r="A4" s="43"/>
      <c r="B4" s="61" t="s">
        <v>54</v>
      </c>
      <c r="C4" s="107" t="s">
        <v>55</v>
      </c>
      <c r="D4" s="107" t="s">
        <v>56</v>
      </c>
      <c r="E4" s="107" t="s">
        <v>57</v>
      </c>
      <c r="F4" s="61" t="s">
        <v>58</v>
      </c>
      <c r="G4" s="61" t="s">
        <v>59</v>
      </c>
      <c r="H4" s="61" t="s">
        <v>97</v>
      </c>
      <c r="I4" s="61" t="s">
        <v>102</v>
      </c>
      <c r="J4" s="61" t="s">
        <v>108</v>
      </c>
      <c r="K4" s="61" t="s">
        <v>133</v>
      </c>
      <c r="L4" s="61" t="s">
        <v>207</v>
      </c>
      <c r="M4" s="61" t="s">
        <v>211</v>
      </c>
      <c r="N4" s="61" t="s">
        <v>237</v>
      </c>
      <c r="O4" s="61" t="s">
        <v>247</v>
      </c>
      <c r="P4" s="61" t="s">
        <v>247</v>
      </c>
      <c r="Q4" s="61"/>
      <c r="R4" s="61"/>
      <c r="S4" s="61"/>
      <c r="T4" s="61"/>
    </row>
    <row r="5" spans="1:24">
      <c r="A5" s="43" t="s">
        <v>103</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104</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105</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106</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66</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67</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120</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51</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29</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33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216</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127</v>
      </c>
      <c r="E21" s="47"/>
      <c r="F21" s="47"/>
      <c r="G21" s="48"/>
      <c r="H21" s="48"/>
      <c r="I21" s="110"/>
      <c r="J21" s="47"/>
    </row>
    <row r="22" spans="1:24">
      <c r="A22" s="11" t="s">
        <v>121</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122</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21</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123</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24</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210</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126</v>
      </c>
      <c r="F28" s="43"/>
      <c r="G28" s="44"/>
      <c r="H28" s="44"/>
      <c r="X28" s="46"/>
    </row>
    <row r="29" spans="1:24">
      <c r="A29" s="43" t="s">
        <v>124</v>
      </c>
      <c r="B29" s="114"/>
      <c r="C29" s="114">
        <v>241929</v>
      </c>
      <c r="D29" s="114"/>
      <c r="E29" s="114"/>
      <c r="F29" s="114"/>
      <c r="G29" s="114">
        <v>110758</v>
      </c>
      <c r="H29" s="114">
        <v>117875</v>
      </c>
      <c r="I29" s="114">
        <v>120668</v>
      </c>
      <c r="J29" s="114">
        <v>122011</v>
      </c>
      <c r="X29" s="46"/>
    </row>
    <row r="30" spans="1:24">
      <c r="A30" s="108" t="s">
        <v>125</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24</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215</v>
      </c>
      <c r="W37" s="61" t="s">
        <v>214</v>
      </c>
    </row>
    <row r="38" spans="1:24">
      <c r="A38" s="61" t="s">
        <v>69</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231</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215</v>
      </c>
      <c r="U51" s="61" t="s">
        <v>214</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67</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232</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215</v>
      </c>
      <c r="U81" s="61" t="s">
        <v>214</v>
      </c>
    </row>
    <row r="82" spans="1:21">
      <c r="A82" s="61" t="s">
        <v>105</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215</v>
      </c>
      <c r="U95" s="61" t="s">
        <v>214</v>
      </c>
    </row>
    <row r="96" spans="1:21">
      <c r="A96" s="61" t="s">
        <v>106</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87</v>
      </c>
      <c r="Q96" s="58" t="e">
        <f>#REF!*100</f>
        <v>#REF!</v>
      </c>
      <c r="R96" s="58" t="e">
        <f>#REF!*100</f>
        <v>#REF!</v>
      </c>
      <c r="S96" s="58" t="e">
        <f>#REF!*100</f>
        <v>#REF!</v>
      </c>
      <c r="T96" s="58" t="e">
        <f>#REF!*100</f>
        <v>#REF!</v>
      </c>
      <c r="U96" s="58" t="e">
        <f>#REF!*100</f>
        <v>#REF!</v>
      </c>
    </row>
    <row r="97" spans="1:21">
      <c r="P97" s="11" t="s">
        <v>95</v>
      </c>
      <c r="Q97" s="58" t="e">
        <f>#REF!*100</f>
        <v>#REF!</v>
      </c>
      <c r="R97" s="58" t="e">
        <f>#REF!*100</f>
        <v>#REF!</v>
      </c>
      <c r="S97" s="58" t="e">
        <f>#REF!*100</f>
        <v>#REF!</v>
      </c>
      <c r="T97" s="58" t="e">
        <f>#REF!*100</f>
        <v>#REF!</v>
      </c>
      <c r="U97" s="58" t="e">
        <f>#REF!*100</f>
        <v>#REF!</v>
      </c>
    </row>
    <row r="98" spans="1:21">
      <c r="P98" s="92" t="s">
        <v>21</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120</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104</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215</v>
      </c>
      <c r="U137" s="61" t="s">
        <v>214</v>
      </c>
    </row>
    <row r="138" spans="1:21">
      <c r="A138" s="61" t="s">
        <v>135</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128</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218</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129</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29</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130</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215</v>
      </c>
      <c r="V193" s="61" t="s">
        <v>214</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233</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131</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236</v>
      </c>
    </row>
    <row r="224" spans="1:16">
      <c r="A224" s="61" t="s">
        <v>107</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92</v>
      </c>
      <c r="D238" s="47">
        <v>9.5</v>
      </c>
      <c r="E238" s="11">
        <v>15</v>
      </c>
      <c r="F238" s="11">
        <v>9.5</v>
      </c>
      <c r="G238" s="11">
        <v>-0.7</v>
      </c>
      <c r="H238" s="11">
        <v>10.9</v>
      </c>
      <c r="I238" s="11">
        <v>14.1</v>
      </c>
      <c r="J238" s="11">
        <v>9.4</v>
      </c>
      <c r="K238" s="11">
        <v>10.5</v>
      </c>
      <c r="L238" s="11">
        <f>20.8-12.1</f>
        <v>8.7000000000000011</v>
      </c>
      <c r="M238" s="11">
        <v>12.1</v>
      </c>
    </row>
    <row r="242" spans="1:16">
      <c r="P242" s="11" t="s">
        <v>92</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234</v>
      </c>
      <c r="D244" s="47">
        <v>3</v>
      </c>
      <c r="E244" s="11">
        <v>7.2</v>
      </c>
      <c r="F244" s="11">
        <v>3.4</v>
      </c>
      <c r="G244" s="11">
        <v>-2.6</v>
      </c>
      <c r="H244" s="11">
        <v>4.5</v>
      </c>
      <c r="I244" s="11">
        <v>6.8</v>
      </c>
      <c r="J244" s="11">
        <v>3.3</v>
      </c>
      <c r="K244" s="11">
        <v>2.5</v>
      </c>
      <c r="L244" s="11">
        <f>5.9-4.5</f>
        <v>1.4000000000000004</v>
      </c>
      <c r="M244" s="11">
        <v>4.5</v>
      </c>
    </row>
    <row r="252" spans="1:16">
      <c r="P252" s="11" t="s">
        <v>234</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72"/>
  <sheetViews>
    <sheetView showGridLines="0" zoomScaleNormal="100" zoomScaleSheetLayoutView="100" workbookViewId="0">
      <selection activeCell="A10" sqref="A10"/>
    </sheetView>
  </sheetViews>
  <sheetFormatPr defaultRowHeight="15"/>
  <cols>
    <col min="1" max="1" width="38" style="250" customWidth="1"/>
    <col min="2" max="3" width="10" style="250" customWidth="1"/>
    <col min="4" max="16384" width="9.140625" style="250"/>
  </cols>
  <sheetData>
    <row r="1" spans="1:5" s="247" customFormat="1" ht="12.75">
      <c r="A1" s="289" t="s">
        <v>707</v>
      </c>
    </row>
    <row r="3" spans="1:5" s="247" customFormat="1" ht="24" customHeight="1" thickBot="1">
      <c r="A3" s="248" t="s">
        <v>319</v>
      </c>
      <c r="B3" s="249">
        <v>2016</v>
      </c>
      <c r="C3" s="249">
        <v>2015</v>
      </c>
      <c r="D3" s="249">
        <v>2014</v>
      </c>
      <c r="E3" s="249">
        <v>2013</v>
      </c>
    </row>
    <row r="4" spans="1:5" customFormat="1" ht="15.75" customHeight="1" thickTop="1">
      <c r="A4" s="284" t="s">
        <v>321</v>
      </c>
      <c r="B4" s="278">
        <v>199890</v>
      </c>
      <c r="C4" s="290">
        <v>189254</v>
      </c>
      <c r="D4" s="290">
        <v>151850</v>
      </c>
      <c r="E4" s="290">
        <v>138627</v>
      </c>
    </row>
    <row r="5" spans="1:5" customFormat="1" ht="15.75" customHeight="1">
      <c r="A5" s="284" t="s">
        <v>276</v>
      </c>
      <c r="B5" s="278">
        <v>204447</v>
      </c>
      <c r="C5" s="290">
        <v>195729</v>
      </c>
      <c r="D5" s="290">
        <v>183388</v>
      </c>
      <c r="E5" s="290">
        <v>170439</v>
      </c>
    </row>
    <row r="6" spans="1:5" customFormat="1" ht="15.75" customHeight="1">
      <c r="A6" s="284" t="s">
        <v>323</v>
      </c>
      <c r="B6" s="278">
        <v>753317</v>
      </c>
      <c r="C6" s="290">
        <v>807911</v>
      </c>
      <c r="D6" s="290">
        <v>696010</v>
      </c>
      <c r="E6" s="290">
        <v>720822</v>
      </c>
    </row>
    <row r="7" spans="1:5" customFormat="1" ht="15.75" customHeight="1" thickBot="1">
      <c r="A7" s="591" t="s">
        <v>324</v>
      </c>
      <c r="B7" s="592">
        <v>60265.36</v>
      </c>
      <c r="C7" s="592">
        <v>64632.880000000005</v>
      </c>
      <c r="D7" s="592">
        <v>55680.800000000003</v>
      </c>
      <c r="E7" s="592">
        <v>57666</v>
      </c>
    </row>
    <row r="8" spans="1:5" customFormat="1" ht="15.75" customHeight="1">
      <c r="A8" s="284" t="s">
        <v>325</v>
      </c>
      <c r="B8" s="291">
        <v>0.26500000000000001</v>
      </c>
      <c r="C8" s="291">
        <v>0.23400000000000001</v>
      </c>
      <c r="D8" s="291">
        <v>0.218</v>
      </c>
      <c r="E8" s="291">
        <v>0.192</v>
      </c>
    </row>
    <row r="9" spans="1:5" customFormat="1" ht="15.75" customHeight="1">
      <c r="A9" s="284" t="s">
        <v>326</v>
      </c>
      <c r="B9" s="291">
        <v>0.27100000000000002</v>
      </c>
      <c r="C9" s="291">
        <v>0.24199999999999999</v>
      </c>
      <c r="D9" s="291">
        <v>0.26300000000000001</v>
      </c>
      <c r="E9" s="291">
        <v>0.23599999999999999</v>
      </c>
    </row>
    <row r="10" spans="1:5" customFormat="1" ht="15.75" customHeight="1">
      <c r="A10" s="280" t="s">
        <v>327</v>
      </c>
      <c r="B10" s="292">
        <v>0.72699999999999998</v>
      </c>
      <c r="C10" s="292">
        <v>0.79900000000000004</v>
      </c>
      <c r="D10" s="292">
        <v>0.745</v>
      </c>
      <c r="E10" s="292">
        <v>0.76800000000000002</v>
      </c>
    </row>
    <row r="11" spans="1:5">
      <c r="A11" s="251"/>
      <c r="B11" s="260"/>
      <c r="C11" s="260"/>
    </row>
    <row r="12" spans="1:5">
      <c r="A12" s="265"/>
      <c r="B12" s="260"/>
      <c r="C12" s="260"/>
    </row>
    <row r="13" spans="1:5">
      <c r="A13" s="265"/>
      <c r="B13" s="260"/>
      <c r="C13" s="260"/>
    </row>
    <row r="14" spans="1:5">
      <c r="A14" s="265"/>
      <c r="B14" s="262"/>
      <c r="C14" s="262"/>
    </row>
    <row r="15" spans="1:5">
      <c r="A15" s="246"/>
      <c r="B15" s="260"/>
      <c r="C15" s="260"/>
    </row>
    <row r="16" spans="1:5">
      <c r="A16" s="251"/>
      <c r="B16" s="260"/>
      <c r="C16" s="260"/>
    </row>
    <row r="17" spans="1:3">
      <c r="A17" s="265"/>
      <c r="B17" s="260"/>
      <c r="C17" s="260"/>
    </row>
    <row r="18" spans="1:3">
      <c r="A18" s="265"/>
      <c r="B18" s="260"/>
      <c r="C18" s="260"/>
    </row>
    <row r="19" spans="1:3">
      <c r="A19" s="265"/>
      <c r="B19" s="260"/>
      <c r="C19" s="260"/>
    </row>
    <row r="20" spans="1:3">
      <c r="A20" s="265"/>
      <c r="B20" s="260"/>
      <c r="C20" s="260"/>
    </row>
    <row r="21" spans="1:3">
      <c r="A21" s="265"/>
      <c r="B21" s="260"/>
      <c r="C21" s="260"/>
    </row>
    <row r="22" spans="1:3">
      <c r="A22" s="265"/>
      <c r="B22" s="260"/>
      <c r="C22" s="260"/>
    </row>
    <row r="23" spans="1:3">
      <c r="A23" s="246"/>
      <c r="B23" s="260"/>
      <c r="C23" s="260"/>
    </row>
    <row r="24" spans="1:3">
      <c r="A24" s="251"/>
      <c r="B24" s="259"/>
      <c r="C24" s="259"/>
    </row>
    <row r="25" spans="1:3">
      <c r="A25" s="265"/>
      <c r="B25" s="260"/>
      <c r="C25" s="260"/>
    </row>
    <row r="26" spans="1:3">
      <c r="A26" s="261"/>
      <c r="B26" s="259"/>
      <c r="C26" s="259"/>
    </row>
    <row r="27" spans="1:3">
      <c r="A27" s="251"/>
      <c r="B27" s="259"/>
      <c r="C27" s="259"/>
    </row>
    <row r="28" spans="1:3">
      <c r="A28" s="265"/>
      <c r="B28" s="260"/>
      <c r="C28" s="260"/>
    </row>
    <row r="29" spans="1:3">
      <c r="A29" s="265"/>
      <c r="B29" s="260"/>
      <c r="C29" s="260"/>
    </row>
    <row r="30" spans="1:3">
      <c r="A30" s="265"/>
      <c r="B30" s="260"/>
      <c r="C30" s="260"/>
    </row>
    <row r="31" spans="1:3">
      <c r="A31" s="265"/>
      <c r="B31" s="260"/>
      <c r="C31" s="260"/>
    </row>
    <row r="32" spans="1:3">
      <c r="A32" s="265"/>
      <c r="B32" s="260"/>
      <c r="C32" s="260"/>
    </row>
    <row r="33" spans="1:3">
      <c r="A33" s="245"/>
      <c r="B33" s="259"/>
      <c r="C33" s="259"/>
    </row>
    <row r="34" spans="1:3">
      <c r="A34" s="251"/>
      <c r="B34" s="258"/>
      <c r="C34" s="258"/>
    </row>
    <row r="35" spans="1:3">
      <c r="A35" s="265"/>
      <c r="B35" s="260"/>
      <c r="C35" s="260"/>
    </row>
    <row r="36" spans="1:3">
      <c r="A36" s="265"/>
      <c r="B36" s="260"/>
      <c r="C36" s="260"/>
    </row>
    <row r="37" spans="1:3">
      <c r="A37" s="265"/>
      <c r="B37" s="260"/>
      <c r="C37" s="260"/>
    </row>
    <row r="38" spans="1:3">
      <c r="A38" s="265"/>
      <c r="B38" s="260"/>
      <c r="C38" s="260"/>
    </row>
    <row r="39" spans="1:3">
      <c r="A39" s="245"/>
      <c r="B39" s="245"/>
      <c r="C39" s="245"/>
    </row>
    <row r="40" spans="1:3">
      <c r="A40" s="266"/>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row r="72" spans="1:3">
      <c r="A72" s="245"/>
      <c r="B72" s="245"/>
      <c r="C72"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186</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17</v>
      </c>
      <c r="C4" s="66" t="s">
        <v>245</v>
      </c>
      <c r="D4" s="66" t="s">
        <v>244</v>
      </c>
      <c r="E4" s="66" t="s">
        <v>243</v>
      </c>
      <c r="F4" s="66" t="s">
        <v>238</v>
      </c>
      <c r="G4" s="66" t="s">
        <v>212</v>
      </c>
      <c r="H4" s="66" t="s">
        <v>208</v>
      </c>
      <c r="I4" s="66" t="s">
        <v>30</v>
      </c>
      <c r="J4" s="66" t="s">
        <v>48</v>
      </c>
      <c r="K4" s="66" t="s">
        <v>109</v>
      </c>
      <c r="L4" s="66" t="s">
        <v>134</v>
      </c>
      <c r="N4" s="66" t="s">
        <v>259</v>
      </c>
      <c r="O4" s="66" t="s">
        <v>260</v>
      </c>
      <c r="P4" s="66" t="s">
        <v>48</v>
      </c>
      <c r="Q4" s="66" t="s">
        <v>30</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60</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60</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32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31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132</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81</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82</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17</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60</v>
      </c>
      <c r="C26" s="69"/>
      <c r="D26" s="69"/>
      <c r="E26" s="69"/>
      <c r="F26" s="221" t="e">
        <f t="shared" si="7"/>
        <v>#REF!</v>
      </c>
      <c r="G26" s="221">
        <f t="shared" si="7"/>
        <v>134</v>
      </c>
      <c r="H26" s="76" t="s">
        <v>96</v>
      </c>
      <c r="I26" s="142" t="e">
        <f>+P6</f>
        <v>#REF!</v>
      </c>
      <c r="J26" s="142"/>
      <c r="K26" s="166">
        <f>+R6</f>
        <v>0</v>
      </c>
      <c r="L26" s="166"/>
      <c r="O26" s="19"/>
      <c r="P26" s="161"/>
      <c r="Q26" s="19"/>
      <c r="R26" s="19"/>
      <c r="S26" s="19"/>
      <c r="T26" s="19"/>
      <c r="U26" s="19"/>
      <c r="V26" s="19"/>
    </row>
    <row r="27" spans="2:22" ht="16.5" hidden="1" customHeight="1" outlineLevel="1">
      <c r="B27" s="225" t="s">
        <v>61</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32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31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132</v>
      </c>
      <c r="C37" s="67"/>
      <c r="D37" s="67"/>
      <c r="E37" s="67"/>
      <c r="F37" s="221" t="e">
        <f t="shared" si="12"/>
        <v>#REF!</v>
      </c>
      <c r="G37" s="221">
        <f t="shared" si="13"/>
        <v>1379</v>
      </c>
      <c r="H37" s="224" t="s">
        <v>96</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81</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82</v>
      </c>
      <c r="C41" s="74"/>
      <c r="D41" s="74"/>
      <c r="E41" s="74"/>
      <c r="F41" s="221" t="e">
        <f>+N21</f>
        <v>#REF!</v>
      </c>
      <c r="G41" s="221" t="e">
        <f>+O21</f>
        <v>#REF!</v>
      </c>
      <c r="H41" s="68" t="s">
        <v>96</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241</v>
      </c>
    </row>
    <row r="2" spans="2:37">
      <c r="B2" s="146"/>
      <c r="H2" s="93"/>
      <c r="V2" s="59">
        <f>V6-U6</f>
        <v>15</v>
      </c>
      <c r="W2" s="59"/>
      <c r="X2" s="59"/>
      <c r="Y2" s="59"/>
    </row>
    <row r="4" spans="2:37" ht="15.75" customHeight="1">
      <c r="B4" s="233" t="s">
        <v>39</v>
      </c>
      <c r="C4" s="658">
        <v>41547</v>
      </c>
      <c r="D4" s="659"/>
      <c r="E4" s="659"/>
      <c r="H4" s="6" t="s">
        <v>39</v>
      </c>
      <c r="I4" s="6"/>
      <c r="J4" s="6"/>
      <c r="K4" s="6"/>
      <c r="L4" s="6"/>
      <c r="M4" s="6"/>
      <c r="N4" s="6"/>
      <c r="O4" s="6"/>
      <c r="P4" s="6"/>
      <c r="Q4" s="6"/>
      <c r="R4" s="6"/>
      <c r="S4" s="6"/>
      <c r="T4" s="6"/>
      <c r="U4" s="6"/>
      <c r="V4" s="6"/>
      <c r="W4" s="6"/>
      <c r="X4" s="6"/>
      <c r="Y4" s="6"/>
      <c r="Z4" s="6"/>
      <c r="AA4" s="6"/>
      <c r="AB4" s="6"/>
      <c r="AC4" s="660" t="s">
        <v>225</v>
      </c>
      <c r="AD4" s="660"/>
      <c r="AE4" s="660"/>
      <c r="AF4" s="660"/>
      <c r="AG4" s="660"/>
      <c r="AH4" s="660"/>
      <c r="AI4" s="660"/>
      <c r="AJ4" s="660"/>
    </row>
    <row r="5" spans="2:37" ht="13.5" customHeight="1">
      <c r="B5" s="7"/>
      <c r="C5" s="3" t="s">
        <v>44</v>
      </c>
      <c r="D5" s="2" t="s">
        <v>45</v>
      </c>
      <c r="E5" s="3" t="s">
        <v>50</v>
      </c>
      <c r="H5" s="7" t="s">
        <v>41</v>
      </c>
      <c r="I5" s="94" t="s">
        <v>68</v>
      </c>
      <c r="J5" s="94" t="s">
        <v>62</v>
      </c>
      <c r="K5" s="94" t="s">
        <v>63</v>
      </c>
      <c r="L5" s="94" t="s">
        <v>71</v>
      </c>
      <c r="M5" s="94" t="s">
        <v>64</v>
      </c>
      <c r="N5" s="94" t="s">
        <v>65</v>
      </c>
      <c r="O5" s="94" t="s">
        <v>55</v>
      </c>
      <c r="P5" s="94" t="s">
        <v>56</v>
      </c>
      <c r="Q5" s="94" t="s">
        <v>57</v>
      </c>
      <c r="R5" s="94" t="s">
        <v>58</v>
      </c>
      <c r="S5" s="94" t="s">
        <v>59</v>
      </c>
      <c r="T5" s="94" t="s">
        <v>97</v>
      </c>
      <c r="U5" s="94" t="s">
        <v>102</v>
      </c>
      <c r="V5" s="94" t="s">
        <v>108</v>
      </c>
      <c r="W5" s="94" t="s">
        <v>133</v>
      </c>
      <c r="X5" s="94" t="s">
        <v>207</v>
      </c>
      <c r="Y5" s="94" t="s">
        <v>211</v>
      </c>
      <c r="Z5" s="94" t="s">
        <v>237</v>
      </c>
      <c r="AA5" s="94"/>
      <c r="AB5" s="94"/>
      <c r="AC5" s="7">
        <v>110</v>
      </c>
      <c r="AD5" s="7">
        <v>120</v>
      </c>
      <c r="AE5" s="7">
        <v>160</v>
      </c>
      <c r="AF5" s="7">
        <v>230</v>
      </c>
      <c r="AG5" s="7">
        <v>450</v>
      </c>
      <c r="AH5" s="7">
        <v>600</v>
      </c>
      <c r="AI5" s="7">
        <v>800</v>
      </c>
      <c r="AJ5" s="3" t="s">
        <v>21</v>
      </c>
    </row>
    <row r="6" spans="2:37" ht="13.5" customHeight="1">
      <c r="B6" s="1" t="s">
        <v>49</v>
      </c>
      <c r="C6" s="35">
        <v>898</v>
      </c>
      <c r="D6" s="234">
        <v>905</v>
      </c>
      <c r="E6" s="96">
        <f t="shared" ref="E6:E19" si="0">+IFERROR(C6/D6-1,"-")</f>
        <v>-7.7348066298342788E-3</v>
      </c>
      <c r="H6" s="1" t="s">
        <v>49</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46</v>
      </c>
      <c r="C7" s="35">
        <v>10</v>
      </c>
      <c r="D7" s="234">
        <v>0</v>
      </c>
      <c r="E7" s="96" t="str">
        <f t="shared" si="0"/>
        <v>-</v>
      </c>
      <c r="H7" s="1" t="s">
        <v>46</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119</v>
      </c>
      <c r="C8" s="104">
        <f>+SUBTOTAL(9,C6:C7)</f>
        <v>908</v>
      </c>
      <c r="D8" s="104">
        <f>+SUBTOTAL(9,D6:D7)</f>
        <v>905</v>
      </c>
      <c r="E8" s="105">
        <f t="shared" si="0"/>
        <v>3.3149171270718814E-3</v>
      </c>
      <c r="H8" s="8" t="s">
        <v>119</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88</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42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84</v>
      </c>
      <c r="C11" s="98">
        <f>+SUBTOTAL(9,C6:C10)</f>
        <v>908</v>
      </c>
      <c r="D11" s="98">
        <f>+SUBTOTAL(9,D6:D10)</f>
        <v>905</v>
      </c>
      <c r="E11" s="99">
        <f>+IFERROR(C11/D11-1,"-")</f>
        <v>3.3149171270718814E-3</v>
      </c>
      <c r="H11" s="97" t="s">
        <v>84</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38</v>
      </c>
      <c r="C12" s="35">
        <v>20</v>
      </c>
      <c r="D12" s="234">
        <v>21</v>
      </c>
      <c r="E12" s="96">
        <f t="shared" si="0"/>
        <v>-4.7619047619047672E-2</v>
      </c>
      <c r="H12" s="1" t="s">
        <v>38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36</v>
      </c>
      <c r="C13" s="35">
        <v>144</v>
      </c>
      <c r="D13" s="234">
        <v>140.5</v>
      </c>
      <c r="E13" s="96">
        <f t="shared" si="0"/>
        <v>2.4911032028469782E-2</v>
      </c>
      <c r="H13" s="1" t="s">
        <v>36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43</v>
      </c>
      <c r="C14" s="35">
        <v>15</v>
      </c>
      <c r="D14" s="234">
        <v>14</v>
      </c>
      <c r="E14" s="96">
        <f t="shared" si="0"/>
        <v>7.1428571428571397E-2</v>
      </c>
      <c r="H14" s="1" t="s">
        <v>43</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34</v>
      </c>
      <c r="C15" s="35">
        <v>34</v>
      </c>
      <c r="D15" s="234">
        <v>33</v>
      </c>
      <c r="E15" s="96">
        <f t="shared" si="0"/>
        <v>3.0303030303030276E-2</v>
      </c>
      <c r="H15" s="1" t="s">
        <v>34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47</v>
      </c>
      <c r="C16" s="98">
        <f>+SUBTOTAL(9,C6:C15)</f>
        <v>1121</v>
      </c>
      <c r="D16" s="235">
        <f>+SUBTOTAL(9,D6:D15)</f>
        <v>1113.5</v>
      </c>
      <c r="E16" s="99">
        <f t="shared" si="0"/>
        <v>6.7355186349349339E-3</v>
      </c>
      <c r="H16" s="100" t="s">
        <v>47</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35</v>
      </c>
      <c r="C17" s="35">
        <f>+AD17</f>
        <v>0</v>
      </c>
      <c r="D17" s="234">
        <v>8</v>
      </c>
      <c r="E17" s="96">
        <f t="shared" si="0"/>
        <v>-1</v>
      </c>
      <c r="H17" s="1" t="s">
        <v>35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37</v>
      </c>
      <c r="C18" s="35">
        <v>5.5</v>
      </c>
      <c r="D18" s="234">
        <v>6</v>
      </c>
      <c r="E18" s="96">
        <f t="shared" si="0"/>
        <v>-8.333333333333337E-2</v>
      </c>
      <c r="H18" s="1" t="s">
        <v>37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118</v>
      </c>
      <c r="C19" s="35">
        <v>5.5</v>
      </c>
      <c r="D19" s="234">
        <v>6</v>
      </c>
      <c r="E19" s="96">
        <f t="shared" si="0"/>
        <v>-8.333333333333337E-2</v>
      </c>
      <c r="H19" s="1" t="s">
        <v>118</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40</v>
      </c>
      <c r="C20" s="236">
        <f>+SUBTOTAL(9,C6:C19)</f>
        <v>1132</v>
      </c>
      <c r="D20" s="236">
        <f>+SUBTOTAL(9,D6:D19)</f>
        <v>1133.5</v>
      </c>
      <c r="E20" s="237">
        <f>+IFERROR(C20/D20-1,"-")</f>
        <v>-1.3233348037053894E-3</v>
      </c>
      <c r="H20" s="149" t="s">
        <v>40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657">
        <v>2011</v>
      </c>
      <c r="Q23" s="657"/>
      <c r="R23" s="657"/>
      <c r="S23" s="657"/>
      <c r="T23" s="657">
        <v>2012</v>
      </c>
      <c r="U23" s="657"/>
      <c r="V23" s="243"/>
      <c r="W23" s="243"/>
      <c r="X23" s="243"/>
      <c r="Y23" s="155"/>
    </row>
    <row r="24" spans="2:37">
      <c r="C24" s="5"/>
      <c r="K24" s="3" t="s">
        <v>83</v>
      </c>
      <c r="L24" s="9" t="s">
        <v>52</v>
      </c>
      <c r="M24" s="9" t="s">
        <v>53</v>
      </c>
      <c r="N24" s="9" t="s">
        <v>54</v>
      </c>
      <c r="O24" s="9" t="s">
        <v>110</v>
      </c>
      <c r="P24" s="9" t="s">
        <v>111</v>
      </c>
      <c r="Q24" s="9" t="s">
        <v>112</v>
      </c>
      <c r="R24" s="9" t="s">
        <v>113</v>
      </c>
      <c r="S24" s="9" t="s">
        <v>114</v>
      </c>
      <c r="T24" s="9" t="s">
        <v>115</v>
      </c>
      <c r="U24" s="9" t="s">
        <v>116</v>
      </c>
      <c r="V24" s="9" t="s">
        <v>117</v>
      </c>
      <c r="W24" s="9" t="s">
        <v>145</v>
      </c>
      <c r="X24" s="9" t="s">
        <v>209</v>
      </c>
      <c r="Y24" s="9" t="s">
        <v>213</v>
      </c>
      <c r="Z24" s="9" t="s">
        <v>239</v>
      </c>
      <c r="AA24" s="9"/>
      <c r="AB24" s="9"/>
    </row>
    <row r="25" spans="2:37">
      <c r="H25" s="1" t="s">
        <v>84</v>
      </c>
      <c r="K25" s="3" t="s">
        <v>84</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217</v>
      </c>
      <c r="K26" s="3" t="s">
        <v>85</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40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72</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657">
        <v>2011</v>
      </c>
      <c r="AN70" s="657"/>
      <c r="AO70" s="657"/>
      <c r="AP70" s="657"/>
      <c r="AQ70" s="657">
        <v>2012</v>
      </c>
      <c r="AR70" s="657"/>
    </row>
    <row r="71" spans="18:44">
      <c r="AI71" s="103" t="s">
        <v>98</v>
      </c>
      <c r="AJ71" s="103" t="s">
        <v>99</v>
      </c>
      <c r="AK71" s="103" t="s">
        <v>100</v>
      </c>
      <c r="AL71" s="103" t="s">
        <v>101</v>
      </c>
      <c r="AM71" s="103" t="s">
        <v>98</v>
      </c>
      <c r="AN71" s="103" t="s">
        <v>99</v>
      </c>
      <c r="AO71" s="103" t="s">
        <v>100</v>
      </c>
      <c r="AP71" s="103" t="s">
        <v>101</v>
      </c>
      <c r="AQ71" s="103" t="s">
        <v>98</v>
      </c>
      <c r="AR71" s="103" t="s">
        <v>99</v>
      </c>
    </row>
    <row r="72" spans="18:44">
      <c r="X72" s="1">
        <f>743+241+255+203+175+167+606</f>
        <v>2390</v>
      </c>
      <c r="AH72" s="7" t="s">
        <v>70</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89</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19</v>
      </c>
      <c r="C2" s="77"/>
      <c r="D2" s="77"/>
      <c r="E2" s="77"/>
      <c r="F2" s="77"/>
      <c r="G2" s="77"/>
      <c r="H2" s="77"/>
      <c r="I2" s="77"/>
      <c r="J2" s="77"/>
      <c r="K2" s="77"/>
      <c r="L2" s="77"/>
      <c r="M2" s="77"/>
      <c r="N2" s="77"/>
      <c r="O2" s="77"/>
      <c r="P2" s="77"/>
      <c r="Q2" s="77"/>
      <c r="R2" s="77"/>
      <c r="S2" s="77"/>
      <c r="T2" s="77"/>
      <c r="U2" s="77"/>
      <c r="V2" s="77"/>
      <c r="W2" s="77"/>
      <c r="X2" s="77"/>
    </row>
    <row r="3" spans="2:24" ht="13.5" customHeight="1">
      <c r="B3" s="10" t="s">
        <v>17</v>
      </c>
      <c r="C3" s="172" t="s">
        <v>68</v>
      </c>
      <c r="D3" s="172" t="s">
        <v>62</v>
      </c>
      <c r="E3" s="172" t="s">
        <v>63</v>
      </c>
      <c r="F3" s="172" t="s">
        <v>73</v>
      </c>
      <c r="G3" s="173" t="s">
        <v>52</v>
      </c>
      <c r="H3" s="173" t="s">
        <v>53</v>
      </c>
      <c r="I3" s="173" t="s">
        <v>54</v>
      </c>
      <c r="J3" s="173" t="s">
        <v>55</v>
      </c>
      <c r="K3" s="173" t="s">
        <v>56</v>
      </c>
      <c r="L3" s="173" t="s">
        <v>57</v>
      </c>
      <c r="M3" s="173" t="s">
        <v>58</v>
      </c>
      <c r="N3" s="173" t="s">
        <v>59</v>
      </c>
      <c r="O3" s="173" t="s">
        <v>97</v>
      </c>
      <c r="P3" s="173" t="s">
        <v>102</v>
      </c>
      <c r="Q3" s="173" t="s">
        <v>108</v>
      </c>
      <c r="R3" s="173" t="s">
        <v>133</v>
      </c>
      <c r="S3" s="173" t="s">
        <v>207</v>
      </c>
      <c r="T3" s="173" t="s">
        <v>211</v>
      </c>
      <c r="U3" s="173" t="s">
        <v>237</v>
      </c>
      <c r="V3" s="173" t="s">
        <v>246</v>
      </c>
      <c r="W3" s="173" t="s">
        <v>247</v>
      </c>
      <c r="X3" s="173" t="s">
        <v>248</v>
      </c>
    </row>
    <row r="4" spans="2:24" ht="13.5" customHeight="1">
      <c r="B4" s="10" t="s">
        <v>25</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230</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221</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20</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27</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26</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75</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18</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17</v>
      </c>
      <c r="C13" s="172" t="s">
        <v>68</v>
      </c>
      <c r="D13" s="172" t="s">
        <v>62</v>
      </c>
      <c r="E13" s="172" t="s">
        <v>63</v>
      </c>
      <c r="F13" s="172" t="s">
        <v>73</v>
      </c>
      <c r="G13" s="173" t="s">
        <v>52</v>
      </c>
      <c r="H13" s="173" t="s">
        <v>53</v>
      </c>
      <c r="I13" s="173" t="s">
        <v>54</v>
      </c>
      <c r="J13" s="173" t="s">
        <v>55</v>
      </c>
      <c r="K13" s="173" t="s">
        <v>56</v>
      </c>
      <c r="L13" s="173" t="s">
        <v>57</v>
      </c>
      <c r="M13" s="173" t="s">
        <v>58</v>
      </c>
      <c r="N13" s="173" t="s">
        <v>59</v>
      </c>
      <c r="O13" s="173" t="s">
        <v>97</v>
      </c>
      <c r="P13" s="173" t="s">
        <v>102</v>
      </c>
      <c r="Q13" s="173" t="s">
        <v>108</v>
      </c>
      <c r="R13" s="173" t="s">
        <v>133</v>
      </c>
      <c r="S13" s="173" t="s">
        <v>207</v>
      </c>
      <c r="T13" s="173" t="str">
        <f>+T3</f>
        <v>Q2 13</v>
      </c>
      <c r="U13" s="173" t="s">
        <v>237</v>
      </c>
      <c r="V13" s="173" t="s">
        <v>246</v>
      </c>
      <c r="W13" s="173" t="s">
        <v>247</v>
      </c>
      <c r="X13" s="173" t="s">
        <v>248</v>
      </c>
    </row>
    <row r="14" spans="2:24" ht="13.5" customHeight="1">
      <c r="B14" s="10" t="s">
        <v>77</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78</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25</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27</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26</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79</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80</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19</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17</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207</v>
      </c>
      <c r="T26" s="176" t="str">
        <f t="shared" si="3"/>
        <v>Q2 13</v>
      </c>
      <c r="U26" s="173" t="s">
        <v>237</v>
      </c>
      <c r="V26" s="173" t="s">
        <v>246</v>
      </c>
      <c r="W26" s="173" t="s">
        <v>247</v>
      </c>
      <c r="X26" s="173" t="s">
        <v>248</v>
      </c>
    </row>
    <row r="27" spans="2:24" ht="13.5" customHeight="1">
      <c r="B27" s="10" t="s">
        <v>23</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76</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75</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22</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102</v>
      </c>
      <c r="Q35" s="173" t="s">
        <v>108</v>
      </c>
      <c r="R35" s="172" t="str">
        <f>+R3</f>
        <v>Q4 12</v>
      </c>
      <c r="S35" s="173" t="s">
        <v>207</v>
      </c>
      <c r="T35" s="172" t="str">
        <f>+T3</f>
        <v>Q2 13</v>
      </c>
      <c r="U35" s="173" t="s">
        <v>237</v>
      </c>
      <c r="V35" s="173" t="s">
        <v>246</v>
      </c>
      <c r="W35" s="173" t="s">
        <v>247</v>
      </c>
      <c r="X35" s="173" t="s">
        <v>248</v>
      </c>
    </row>
    <row r="36" spans="2:24" ht="13.5" customHeight="1">
      <c r="B36" s="10" t="s">
        <v>23</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180</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177</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178</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90</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74</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183</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149</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150</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182</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181</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21</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23</v>
      </c>
      <c r="N50" s="56" t="e">
        <f t="shared" ref="N50:N58" si="9">X36*100</f>
        <v>#NAME?</v>
      </c>
    </row>
    <row r="51" spans="2:24" ht="13.5" customHeight="1">
      <c r="B51" s="42"/>
      <c r="E51" s="11"/>
      <c r="F51" s="11"/>
      <c r="G51" s="11"/>
      <c r="J51" s="56"/>
      <c r="K51" s="56"/>
      <c r="L51" s="85"/>
      <c r="M51" s="42" t="s">
        <v>180</v>
      </c>
      <c r="N51" s="56" t="e">
        <f t="shared" si="9"/>
        <v>#NAME?</v>
      </c>
    </row>
    <row r="52" spans="2:24" ht="13.5" customHeight="1">
      <c r="B52" s="42"/>
      <c r="E52" s="179"/>
      <c r="F52" s="11"/>
      <c r="G52" s="11"/>
      <c r="J52" s="56"/>
      <c r="L52" s="85"/>
      <c r="M52" s="42" t="s">
        <v>177</v>
      </c>
      <c r="N52" s="56" t="e">
        <f t="shared" si="9"/>
        <v>#NAME?</v>
      </c>
    </row>
    <row r="53" spans="2:24" ht="13.5" customHeight="1">
      <c r="B53" s="42"/>
      <c r="E53" s="179"/>
      <c r="F53" s="11"/>
      <c r="G53" s="11"/>
      <c r="J53" s="56"/>
      <c r="K53" s="56"/>
      <c r="L53" s="85"/>
      <c r="M53" s="42" t="s">
        <v>178</v>
      </c>
      <c r="N53" s="56" t="e">
        <f t="shared" si="9"/>
        <v>#NAME?</v>
      </c>
      <c r="X53" s="56"/>
    </row>
    <row r="54" spans="2:24" ht="13.5" customHeight="1">
      <c r="B54" s="42"/>
      <c r="E54" s="180"/>
      <c r="F54" s="11"/>
      <c r="G54" s="11"/>
      <c r="J54" s="56"/>
      <c r="K54" s="56"/>
      <c r="L54" s="85"/>
      <c r="M54" s="42" t="s">
        <v>90</v>
      </c>
      <c r="N54" s="56" t="e">
        <f t="shared" si="9"/>
        <v>#NAME?</v>
      </c>
      <c r="X54" s="56"/>
    </row>
    <row r="55" spans="2:24" ht="13.5" customHeight="1">
      <c r="B55" s="42"/>
      <c r="M55" s="42" t="s">
        <v>74</v>
      </c>
      <c r="N55" s="56" t="e">
        <f t="shared" si="9"/>
        <v>#NAME?</v>
      </c>
      <c r="X55" s="57"/>
    </row>
    <row r="56" spans="2:24" ht="13.5" customHeight="1">
      <c r="B56" s="42"/>
      <c r="F56" s="14"/>
      <c r="G56" s="14"/>
      <c r="M56" s="42" t="s">
        <v>219</v>
      </c>
      <c r="N56" s="56" t="e">
        <f t="shared" si="9"/>
        <v>#NAME?</v>
      </c>
      <c r="V56" s="14"/>
      <c r="W56" s="107"/>
    </row>
    <row r="57" spans="2:24" ht="13.5" customHeight="1">
      <c r="B57" s="42"/>
      <c r="G57" s="91"/>
      <c r="M57" s="42" t="s">
        <v>149</v>
      </c>
      <c r="N57" s="56" t="e">
        <f t="shared" si="9"/>
        <v>#NAME?</v>
      </c>
      <c r="V57" s="11"/>
      <c r="W57" s="63"/>
      <c r="X57" s="91"/>
    </row>
    <row r="58" spans="2:24" ht="13.5" customHeight="1">
      <c r="G58" s="85"/>
      <c r="M58" s="42" t="s">
        <v>150</v>
      </c>
      <c r="N58" s="56" t="e">
        <f t="shared" si="9"/>
        <v>#NAME?</v>
      </c>
      <c r="W58" s="63"/>
      <c r="X58" s="91"/>
    </row>
    <row r="59" spans="2:24" ht="13.5" customHeight="1">
      <c r="G59" s="85"/>
      <c r="M59" s="10" t="s">
        <v>220</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209</v>
      </c>
      <c r="H71" s="50" t="s">
        <v>213</v>
      </c>
      <c r="I71" s="50" t="s">
        <v>239</v>
      </c>
      <c r="J71" s="50" t="s">
        <v>256</v>
      </c>
      <c r="K71" s="50" t="s">
        <v>257</v>
      </c>
      <c r="L71" s="50" t="s">
        <v>258</v>
      </c>
      <c r="N71" s="63"/>
      <c r="O71" s="63"/>
    </row>
    <row r="72" spans="2:23" ht="13.5" customHeight="1">
      <c r="B72" s="10" t="s">
        <v>184</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185</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28</v>
      </c>
      <c r="C74" s="63">
        <v>223.994013346</v>
      </c>
      <c r="D74" s="63">
        <v>278.880296165</v>
      </c>
      <c r="E74" s="63">
        <v>168.45699999999999</v>
      </c>
      <c r="F74" s="63">
        <f>566.58*0.246</f>
        <v>139.37868</v>
      </c>
      <c r="G74" s="63">
        <v>124.785</v>
      </c>
      <c r="H74" s="88">
        <v>126.74100000000001</v>
      </c>
      <c r="I74" s="88">
        <v>127.104</v>
      </c>
      <c r="J74" s="10">
        <v>122</v>
      </c>
      <c r="K74" s="56">
        <v>116.029</v>
      </c>
      <c r="L74" s="88">
        <v>1295.0160000000001</v>
      </c>
      <c r="N74" s="64"/>
      <c r="O74" s="64"/>
    </row>
    <row r="75" spans="2:23" ht="13.5" customHeight="1">
      <c r="B75" s="10" t="s">
        <v>21</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209</v>
      </c>
      <c r="H77" s="50" t="s">
        <v>213</v>
      </c>
      <c r="I77" s="50" t="s">
        <v>239</v>
      </c>
      <c r="J77" s="50" t="s">
        <v>256</v>
      </c>
      <c r="K77" s="50" t="s">
        <v>257</v>
      </c>
      <c r="L77" s="50" t="s">
        <v>258</v>
      </c>
      <c r="N77" s="85"/>
      <c r="O77" s="85"/>
    </row>
    <row r="78" spans="2:23" ht="13.5" customHeight="1">
      <c r="B78" s="10" t="s">
        <v>184</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185</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28</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209</v>
      </c>
      <c r="H87" s="50" t="s">
        <v>213</v>
      </c>
      <c r="I87" s="50" t="s">
        <v>239</v>
      </c>
      <c r="J87" s="50" t="s">
        <v>256</v>
      </c>
      <c r="K87" s="50" t="s">
        <v>257</v>
      </c>
      <c r="L87" s="50" t="s">
        <v>258</v>
      </c>
    </row>
    <row r="88" spans="2:23" ht="13.5" customHeight="1">
      <c r="B88" s="10" t="s">
        <v>23</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76</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209</v>
      </c>
      <c r="H92" s="50" t="s">
        <v>213</v>
      </c>
      <c r="I92" s="50" t="s">
        <v>239</v>
      </c>
      <c r="J92" s="50" t="s">
        <v>256</v>
      </c>
      <c r="K92" s="50" t="s">
        <v>257</v>
      </c>
      <c r="L92" s="50" t="s">
        <v>258</v>
      </c>
      <c r="V92" s="10">
        <v>30</v>
      </c>
      <c r="W92" s="10">
        <v>62</v>
      </c>
    </row>
    <row r="93" spans="2:23" ht="13.5" customHeight="1">
      <c r="B93" s="10" t="s">
        <v>23</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76</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209</v>
      </c>
      <c r="H98" s="50" t="s">
        <v>213</v>
      </c>
      <c r="I98" s="50" t="s">
        <v>239</v>
      </c>
      <c r="J98" s="50" t="s">
        <v>256</v>
      </c>
      <c r="K98" s="50" t="s">
        <v>257</v>
      </c>
      <c r="L98" s="50" t="s">
        <v>258</v>
      </c>
    </row>
    <row r="99" spans="2:12" ht="13.5" customHeight="1">
      <c r="B99" s="10" t="s">
        <v>221</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222</v>
      </c>
      <c r="C101" s="14">
        <v>2009</v>
      </c>
      <c r="D101" s="14">
        <v>2010</v>
      </c>
      <c r="E101" s="14">
        <v>2011</v>
      </c>
      <c r="F101" s="14">
        <v>2012</v>
      </c>
      <c r="G101" s="50" t="s">
        <v>209</v>
      </c>
      <c r="H101" s="50" t="s">
        <v>213</v>
      </c>
      <c r="I101" s="50" t="s">
        <v>239</v>
      </c>
    </row>
    <row r="102" spans="2:12" ht="13.5" customHeight="1">
      <c r="B102" s="10" t="s">
        <v>223</v>
      </c>
      <c r="F102" s="10">
        <v>60</v>
      </c>
      <c r="G102" s="10">
        <v>61</v>
      </c>
      <c r="I102" s="10"/>
    </row>
    <row r="103" spans="2:12" ht="13.5" customHeight="1">
      <c r="B103" s="10" t="s">
        <v>224</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661">
        <v>2011</v>
      </c>
      <c r="F119" s="661"/>
      <c r="G119" s="661"/>
      <c r="H119" s="661"/>
      <c r="I119" s="662">
        <v>2012</v>
      </c>
      <c r="J119" s="662"/>
      <c r="K119" s="662"/>
      <c r="L119" s="662"/>
      <c r="M119" s="661">
        <v>2013</v>
      </c>
      <c r="N119" s="661"/>
      <c r="O119" s="661"/>
      <c r="P119" s="661"/>
    </row>
    <row r="120" spans="2:18" ht="13.5" customHeight="1">
      <c r="B120" s="14" t="s">
        <v>140</v>
      </c>
      <c r="C120" s="53">
        <v>2009</v>
      </c>
      <c r="D120" s="181">
        <v>2010</v>
      </c>
      <c r="E120" s="50" t="s">
        <v>98</v>
      </c>
      <c r="F120" s="50" t="s">
        <v>99</v>
      </c>
      <c r="G120" s="50" t="s">
        <v>100</v>
      </c>
      <c r="H120" s="181" t="s">
        <v>101</v>
      </c>
      <c r="I120" s="50" t="s">
        <v>98</v>
      </c>
      <c r="J120" s="50" t="s">
        <v>99</v>
      </c>
      <c r="K120" s="50" t="s">
        <v>100</v>
      </c>
      <c r="L120" s="181" t="s">
        <v>101</v>
      </c>
      <c r="M120" s="61" t="s">
        <v>98</v>
      </c>
      <c r="N120" s="61" t="s">
        <v>99</v>
      </c>
      <c r="O120" s="50" t="s">
        <v>100</v>
      </c>
      <c r="P120" s="50" t="s">
        <v>101</v>
      </c>
      <c r="Q120" s="50" t="s">
        <v>98</v>
      </c>
      <c r="R120" s="50" t="s">
        <v>99</v>
      </c>
    </row>
    <row r="121" spans="2:18" ht="13.5" customHeight="1">
      <c r="B121" s="10" t="s">
        <v>137</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138</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139</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19</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136</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240</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98</v>
      </c>
      <c r="F129" s="50" t="s">
        <v>99</v>
      </c>
      <c r="G129" s="50" t="s">
        <v>100</v>
      </c>
      <c r="H129" s="181" t="s">
        <v>101</v>
      </c>
      <c r="I129" s="50" t="s">
        <v>98</v>
      </c>
      <c r="J129" s="50" t="s">
        <v>99</v>
      </c>
      <c r="K129" s="50" t="s">
        <v>100</v>
      </c>
      <c r="L129" s="181" t="s">
        <v>101</v>
      </c>
      <c r="M129" s="61" t="str">
        <f>+M120</f>
        <v>Q1</v>
      </c>
      <c r="N129" s="61" t="s">
        <v>99</v>
      </c>
      <c r="O129" s="50" t="s">
        <v>100</v>
      </c>
      <c r="P129" s="50" t="s">
        <v>101</v>
      </c>
      <c r="Q129" s="50" t="s">
        <v>98</v>
      </c>
      <c r="R129" s="50" t="s">
        <v>99</v>
      </c>
    </row>
    <row r="130" spans="2:22" ht="13.5" customHeight="1">
      <c r="B130" s="10" t="s">
        <v>142</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19</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143</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98</v>
      </c>
      <c r="F135" s="50" t="s">
        <v>99</v>
      </c>
      <c r="G135" s="50" t="s">
        <v>100</v>
      </c>
      <c r="H135" s="181" t="s">
        <v>101</v>
      </c>
      <c r="I135" s="50" t="s">
        <v>98</v>
      </c>
      <c r="J135" s="50" t="s">
        <v>99</v>
      </c>
      <c r="K135" s="50" t="s">
        <v>100</v>
      </c>
      <c r="L135" s="181" t="s">
        <v>101</v>
      </c>
      <c r="M135" s="61" t="str">
        <f>+M120</f>
        <v>Q1</v>
      </c>
      <c r="N135" s="61" t="s">
        <v>99</v>
      </c>
      <c r="O135" s="50" t="s">
        <v>100</v>
      </c>
      <c r="P135" s="50" t="s">
        <v>101</v>
      </c>
      <c r="Q135" s="50" t="s">
        <v>98</v>
      </c>
      <c r="R135" s="50" t="s">
        <v>99</v>
      </c>
    </row>
    <row r="136" spans="2:22" ht="13.5" customHeight="1">
      <c r="B136" s="14" t="s">
        <v>135</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193</v>
      </c>
      <c r="I138" s="10"/>
      <c r="M138" s="11"/>
      <c r="T138" s="220"/>
      <c r="U138" s="220"/>
      <c r="V138" s="220"/>
    </row>
    <row r="139" spans="2:22" ht="13.5" customHeight="1">
      <c r="B139" s="10" t="s">
        <v>194</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261</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195</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201</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147</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146</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163</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199</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198</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21</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91</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135</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141</v>
      </c>
    </row>
    <row r="154" spans="2:22" ht="13.5" customHeight="1">
      <c r="B154" s="10" t="s">
        <v>194</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261</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195</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203</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242</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205</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204</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206</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200</v>
      </c>
      <c r="C162" s="51"/>
      <c r="D162" s="51"/>
      <c r="E162" s="51"/>
      <c r="F162" s="51"/>
      <c r="G162" s="51"/>
      <c r="H162" s="51"/>
      <c r="I162" s="51"/>
      <c r="J162" s="51"/>
      <c r="K162" s="51"/>
      <c r="L162" s="184"/>
      <c r="M162" s="184"/>
      <c r="N162" s="184"/>
      <c r="P162" s="184"/>
    </row>
    <row r="163" spans="1:19" ht="13.5" customHeight="1">
      <c r="B163" s="10" t="s">
        <v>198</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21</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144</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98</v>
      </c>
      <c r="F168" s="50" t="s">
        <v>99</v>
      </c>
      <c r="G168" s="50" t="s">
        <v>100</v>
      </c>
      <c r="H168" s="50">
        <v>2011</v>
      </c>
      <c r="I168" s="61" t="s">
        <v>98</v>
      </c>
      <c r="J168" s="50" t="s">
        <v>99</v>
      </c>
      <c r="K168" s="50" t="s">
        <v>100</v>
      </c>
      <c r="L168" s="50">
        <v>2012</v>
      </c>
      <c r="M168" s="50" t="s">
        <v>98</v>
      </c>
      <c r="N168" s="61" t="s">
        <v>99</v>
      </c>
      <c r="O168" s="50" t="s">
        <v>100</v>
      </c>
      <c r="P168" s="50" t="s">
        <v>101</v>
      </c>
      <c r="Q168" s="50" t="s">
        <v>98</v>
      </c>
      <c r="R168" s="50" t="s">
        <v>99</v>
      </c>
    </row>
    <row r="169" spans="1:19" ht="13.5" customHeight="1">
      <c r="B169" s="10" t="s">
        <v>202</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226</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135</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251</v>
      </c>
      <c r="G173" s="50" t="s">
        <v>252</v>
      </c>
      <c r="H173" s="50" t="s">
        <v>253</v>
      </c>
      <c r="I173" s="50" t="s">
        <v>254</v>
      </c>
      <c r="J173" s="50" t="s">
        <v>255</v>
      </c>
      <c r="K173" s="50" t="s">
        <v>250</v>
      </c>
      <c r="N173" s="14">
        <v>2010</v>
      </c>
      <c r="O173" s="14">
        <v>2011</v>
      </c>
      <c r="P173" s="14">
        <v>2012</v>
      </c>
      <c r="Q173" s="14">
        <v>2013</v>
      </c>
      <c r="R173" s="50" t="s">
        <v>255</v>
      </c>
      <c r="S173" s="50" t="s">
        <v>250</v>
      </c>
    </row>
    <row r="174" spans="1:19" ht="13.5" customHeight="1">
      <c r="C174" s="50">
        <v>2010</v>
      </c>
      <c r="D174" s="50">
        <f>H168</f>
        <v>2011</v>
      </c>
      <c r="E174" s="50">
        <f>L168</f>
        <v>2012</v>
      </c>
      <c r="F174" s="50" t="s">
        <v>209</v>
      </c>
      <c r="G174" s="50" t="s">
        <v>213</v>
      </c>
      <c r="H174" s="50" t="s">
        <v>239</v>
      </c>
      <c r="I174" s="50" t="s">
        <v>256</v>
      </c>
      <c r="J174" s="50" t="s">
        <v>257</v>
      </c>
      <c r="K174" s="50" t="s">
        <v>258</v>
      </c>
      <c r="N174" s="14">
        <v>2010</v>
      </c>
      <c r="O174" s="14">
        <v>2011</v>
      </c>
      <c r="P174" s="14">
        <v>2012</v>
      </c>
      <c r="Q174" s="14">
        <v>2013</v>
      </c>
      <c r="R174" s="50" t="s">
        <v>257</v>
      </c>
      <c r="S174" s="50" t="s">
        <v>258</v>
      </c>
    </row>
    <row r="175" spans="1:19" ht="13.5" customHeight="1">
      <c r="A175" s="10" t="s">
        <v>262</v>
      </c>
      <c r="B175" s="10" t="s">
        <v>227</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263</v>
      </c>
      <c r="B176" s="10" t="s">
        <v>226</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135</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663" t="s">
        <v>135</v>
      </c>
      <c r="D194" s="663"/>
      <c r="E194" s="663"/>
      <c r="F194" s="663"/>
      <c r="G194" s="663"/>
      <c r="H194" s="666" t="s">
        <v>160</v>
      </c>
      <c r="I194" s="666"/>
      <c r="J194" s="666"/>
      <c r="K194" s="666"/>
      <c r="M194" s="663" t="s">
        <v>174</v>
      </c>
      <c r="N194" s="663"/>
    </row>
    <row r="195" spans="2:19" ht="12.75" customHeight="1">
      <c r="B195" s="119"/>
      <c r="C195" s="664" t="s">
        <v>124</v>
      </c>
      <c r="D195" s="665"/>
      <c r="E195" s="664" t="s">
        <v>192</v>
      </c>
      <c r="F195" s="665"/>
      <c r="G195" s="122" t="s">
        <v>152</v>
      </c>
      <c r="H195" s="123" t="s">
        <v>154</v>
      </c>
      <c r="I195" s="128" t="s">
        <v>155</v>
      </c>
      <c r="J195" s="136" t="s">
        <v>166</v>
      </c>
      <c r="K195" s="137" t="s">
        <v>168</v>
      </c>
      <c r="L195" s="137" t="s">
        <v>170</v>
      </c>
      <c r="M195" s="138" t="s">
        <v>12</v>
      </c>
      <c r="N195" s="119"/>
      <c r="O195" s="119"/>
      <c r="P195" s="128" t="s">
        <v>161</v>
      </c>
      <c r="Q195" s="128" t="s">
        <v>175</v>
      </c>
    </row>
    <row r="196" spans="2:19" ht="12.75" customHeight="1">
      <c r="B196" s="120" t="s">
        <v>22</v>
      </c>
      <c r="C196" s="126" t="s">
        <v>187</v>
      </c>
      <c r="D196" s="127" t="s">
        <v>188</v>
      </c>
      <c r="E196" s="126" t="s">
        <v>187</v>
      </c>
      <c r="F196" s="127" t="s">
        <v>188</v>
      </c>
      <c r="G196" s="126" t="s">
        <v>153</v>
      </c>
      <c r="H196" s="127" t="s">
        <v>156</v>
      </c>
      <c r="I196" s="129" t="s">
        <v>151</v>
      </c>
      <c r="J196" s="126" t="s">
        <v>167</v>
      </c>
      <c r="K196" s="130" t="s">
        <v>169</v>
      </c>
      <c r="L196" s="131" t="s">
        <v>11</v>
      </c>
      <c r="M196" s="127" t="s">
        <v>171</v>
      </c>
      <c r="N196" s="129" t="s">
        <v>21</v>
      </c>
      <c r="O196" s="129" t="s">
        <v>21</v>
      </c>
      <c r="P196" s="129" t="s">
        <v>162</v>
      </c>
      <c r="Q196" s="129" t="s">
        <v>176</v>
      </c>
    </row>
    <row r="197" spans="2:19" ht="12.75" customHeight="1">
      <c r="B197" s="119" t="s">
        <v>23</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158</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148</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157</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189</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190</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191</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149</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150</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179</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159</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21</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264</v>
      </c>
    </row>
    <row r="212" spans="1:9" ht="13.5" customHeight="1">
      <c r="A212" s="10" t="s">
        <v>265</v>
      </c>
      <c r="B212" s="10" t="s">
        <v>164</v>
      </c>
      <c r="C212" s="241" t="e">
        <f>(J208/$Q$131)*100</f>
        <v>#REF!</v>
      </c>
    </row>
    <row r="213" spans="1:9" ht="13.5" customHeight="1">
      <c r="A213" s="10" t="s">
        <v>266</v>
      </c>
      <c r="B213" s="10" t="s">
        <v>165</v>
      </c>
      <c r="C213" s="241" t="e">
        <f>(K208/$Q$131)*100</f>
        <v>#REF!</v>
      </c>
    </row>
    <row r="214" spans="1:9" ht="13.5" customHeight="1">
      <c r="A214" s="10" t="s">
        <v>267</v>
      </c>
      <c r="B214" s="10" t="s">
        <v>197</v>
      </c>
      <c r="C214" s="241" t="e">
        <f>(L208/$Q$131)*100</f>
        <v>#REF!</v>
      </c>
    </row>
    <row r="215" spans="1:9" ht="13.5" customHeight="1">
      <c r="A215" s="10" t="s">
        <v>268</v>
      </c>
      <c r="B215" s="10" t="s">
        <v>172</v>
      </c>
      <c r="C215" s="241" t="e">
        <f>(M208/$Q$131)*100</f>
        <v>#REF!</v>
      </c>
    </row>
    <row r="216" spans="1:9" ht="13.5" customHeight="1">
      <c r="A216" s="10" t="s">
        <v>269</v>
      </c>
      <c r="B216" s="10" t="s">
        <v>173</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270</v>
      </c>
      <c r="B219" s="40" t="s">
        <v>228</v>
      </c>
      <c r="C219" s="242" t="e">
        <f>SUM(Q154:Q158)</f>
        <v>#REF!</v>
      </c>
      <c r="D219" s="185"/>
    </row>
    <row r="220" spans="1:9" ht="13.5" customHeight="1">
      <c r="A220" s="10" t="s">
        <v>271</v>
      </c>
      <c r="B220" s="40" t="s">
        <v>229</v>
      </c>
      <c r="C220" s="242" t="e">
        <f>Q159</f>
        <v>#REF!</v>
      </c>
      <c r="D220" s="185"/>
    </row>
    <row r="221" spans="1:9" ht="13.5" customHeight="1">
      <c r="A221" s="10" t="s">
        <v>272</v>
      </c>
      <c r="B221" s="40" t="s">
        <v>235</v>
      </c>
      <c r="C221" s="242" t="e">
        <f>Q160</f>
        <v>#REF!</v>
      </c>
      <c r="D221" s="185"/>
    </row>
    <row r="222" spans="1:9" ht="13.5" customHeight="1">
      <c r="A222" s="10" t="s">
        <v>273</v>
      </c>
      <c r="B222" s="40" t="s">
        <v>196</v>
      </c>
      <c r="C222" s="242" t="e">
        <f>Q161</f>
        <v>#REF!</v>
      </c>
      <c r="D222" s="185"/>
    </row>
    <row r="223" spans="1:9" ht="13.5" customHeight="1">
      <c r="A223" s="10" t="s">
        <v>274</v>
      </c>
      <c r="B223" s="10" t="s">
        <v>275</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664" t="s">
        <v>124</v>
      </c>
      <c r="D228" s="665"/>
      <c r="E228" s="664" t="s">
        <v>192</v>
      </c>
      <c r="F228" s="665"/>
      <c r="G228" s="122" t="s">
        <v>152</v>
      </c>
      <c r="H228" s="123" t="s">
        <v>154</v>
      </c>
      <c r="I228" s="128" t="s">
        <v>155</v>
      </c>
      <c r="J228" s="136" t="s">
        <v>166</v>
      </c>
      <c r="K228" s="137" t="s">
        <v>168</v>
      </c>
      <c r="L228" s="137" t="s">
        <v>170</v>
      </c>
      <c r="M228" s="138" t="s">
        <v>12</v>
      </c>
      <c r="N228" s="119"/>
      <c r="O228" s="119"/>
      <c r="P228" s="128" t="s">
        <v>161</v>
      </c>
      <c r="Q228" s="128" t="s">
        <v>175</v>
      </c>
    </row>
    <row r="229" spans="2:19" ht="13.5" customHeight="1">
      <c r="B229" s="120" t="s">
        <v>22</v>
      </c>
      <c r="C229" s="126" t="s">
        <v>187</v>
      </c>
      <c r="D229" s="127" t="s">
        <v>188</v>
      </c>
      <c r="E229" s="126" t="s">
        <v>187</v>
      </c>
      <c r="F229" s="127" t="s">
        <v>188</v>
      </c>
      <c r="G229" s="126" t="s">
        <v>153</v>
      </c>
      <c r="H229" s="127" t="s">
        <v>156</v>
      </c>
      <c r="I229" s="129" t="s">
        <v>151</v>
      </c>
      <c r="J229" s="126" t="s">
        <v>167</v>
      </c>
      <c r="K229" s="130" t="s">
        <v>169</v>
      </c>
      <c r="L229" s="131" t="s">
        <v>11</v>
      </c>
      <c r="M229" s="127" t="s">
        <v>171</v>
      </c>
      <c r="N229" s="129" t="s">
        <v>21</v>
      </c>
      <c r="O229" s="129" t="s">
        <v>21</v>
      </c>
      <c r="P229" s="129" t="s">
        <v>162</v>
      </c>
      <c r="Q229" s="129" t="s">
        <v>176</v>
      </c>
    </row>
    <row r="230" spans="2:19" ht="13.5" customHeight="1">
      <c r="B230" s="119" t="s">
        <v>23</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158</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148</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157</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189</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190</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191</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149</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150</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179</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159</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21</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164</v>
      </c>
      <c r="C245" s="56">
        <f>J241</f>
        <v>44426.877751307999</v>
      </c>
      <c r="D245" s="54" t="e">
        <f>(C245/$L$131)*100</f>
        <v>#REF!</v>
      </c>
    </row>
    <row r="246" spans="2:17" ht="13.5" customHeight="1">
      <c r="B246" s="10" t="s">
        <v>165</v>
      </c>
      <c r="C246" s="56">
        <f>K241</f>
        <v>10091.086695087211</v>
      </c>
      <c r="D246" s="54" t="e">
        <f>(C246/$L$131)*100</f>
        <v>#REF!</v>
      </c>
    </row>
    <row r="247" spans="2:17" ht="13.5" customHeight="1">
      <c r="B247" s="10" t="s">
        <v>197</v>
      </c>
      <c r="C247" s="56">
        <f>L241</f>
        <v>4956.7161358784006</v>
      </c>
      <c r="D247" s="54" t="e">
        <f>(C247/$L$131)*100</f>
        <v>#REF!</v>
      </c>
    </row>
    <row r="248" spans="2:17" ht="13.5" customHeight="1">
      <c r="B248" s="10" t="s">
        <v>172</v>
      </c>
      <c r="C248" s="56">
        <f>M241</f>
        <v>1263.6356080677999</v>
      </c>
      <c r="D248" s="54" t="e">
        <f>(C248/$L$131)*100</f>
        <v>#REF!</v>
      </c>
    </row>
    <row r="249" spans="2:17" ht="13.5" customHeight="1">
      <c r="B249" s="10" t="s">
        <v>173</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0"/>
  <sheetViews>
    <sheetView showGridLines="0" topLeftCell="A34" zoomScaleNormal="100" zoomScaleSheetLayoutView="100" workbookViewId="0">
      <selection activeCell="E49" sqref="E49"/>
    </sheetView>
  </sheetViews>
  <sheetFormatPr defaultRowHeight="15"/>
  <cols>
    <col min="1" max="1" width="38" style="250" customWidth="1"/>
    <col min="2" max="3" width="13.85546875" style="250" customWidth="1"/>
    <col min="4" max="4" width="13.140625" style="250" customWidth="1"/>
    <col min="5" max="5" width="15.42578125" style="250" customWidth="1"/>
    <col min="6" max="6" width="16.140625" style="250" customWidth="1"/>
    <col min="7" max="16384" width="9.140625" style="250"/>
  </cols>
  <sheetData>
    <row r="1" spans="1:11" s="247" customFormat="1" ht="12.75">
      <c r="A1" s="298" t="s">
        <v>700</v>
      </c>
    </row>
    <row r="3" spans="1:11" s="247" customFormat="1" ht="15.75" customHeight="1">
      <c r="A3" s="299"/>
      <c r="B3" s="639" t="s">
        <v>328</v>
      </c>
      <c r="C3" s="639"/>
      <c r="D3" s="300"/>
      <c r="E3" s="300"/>
      <c r="F3" s="301"/>
    </row>
    <row r="4" spans="1:11" s="1" customFormat="1" ht="3" customHeight="1">
      <c r="A4" s="302"/>
      <c r="B4" s="294"/>
      <c r="C4" s="294"/>
      <c r="D4" s="293"/>
      <c r="E4" s="293"/>
      <c r="F4" s="303"/>
    </row>
    <row r="5" spans="1:11" s="1" customFormat="1" ht="26.25" customHeight="1">
      <c r="A5" s="304" t="s">
        <v>697</v>
      </c>
      <c r="B5" s="296" t="s">
        <v>330</v>
      </c>
      <c r="C5" s="296" t="s">
        <v>331</v>
      </c>
      <c r="D5" s="297" t="s">
        <v>332</v>
      </c>
      <c r="E5" s="297" t="s">
        <v>333</v>
      </c>
      <c r="F5" s="305" t="s">
        <v>324</v>
      </c>
    </row>
    <row r="6" spans="1:11" customFormat="1" ht="3.75" customHeight="1" thickBot="1">
      <c r="A6" s="323"/>
      <c r="B6" s="324"/>
      <c r="C6" s="324"/>
      <c r="D6" s="325"/>
      <c r="E6" s="325"/>
      <c r="F6" s="326"/>
    </row>
    <row r="7" spans="1:11" s="1" customFormat="1" ht="15.75" customHeight="1" thickTop="1">
      <c r="A7" s="306" t="s">
        <v>334</v>
      </c>
      <c r="B7" s="306"/>
      <c r="C7" s="306"/>
      <c r="D7" s="312"/>
      <c r="E7" s="313"/>
      <c r="F7" s="314"/>
    </row>
    <row r="8" spans="1:11" s="1" customFormat="1" ht="15.75" customHeight="1">
      <c r="A8" s="307" t="s">
        <v>335</v>
      </c>
      <c r="B8" s="315">
        <v>137509</v>
      </c>
      <c r="C8" s="315">
        <v>76</v>
      </c>
      <c r="D8" s="342">
        <v>0</v>
      </c>
      <c r="E8" s="315">
        <v>0</v>
      </c>
      <c r="F8" s="315">
        <v>0</v>
      </c>
    </row>
    <row r="9" spans="1:11" s="1" customFormat="1" ht="15.75" customHeight="1">
      <c r="A9" s="307" t="s">
        <v>336</v>
      </c>
      <c r="B9" s="315">
        <v>4681</v>
      </c>
      <c r="C9" s="315">
        <v>2092</v>
      </c>
      <c r="D9" s="342">
        <v>1408</v>
      </c>
      <c r="E9" s="316">
        <v>0.20799999999999999</v>
      </c>
      <c r="F9" s="312">
        <v>113</v>
      </c>
    </row>
    <row r="10" spans="1:11" s="1" customFormat="1" ht="15.75" customHeight="1">
      <c r="A10" s="307" t="s">
        <v>337</v>
      </c>
      <c r="B10" s="315">
        <v>355</v>
      </c>
      <c r="C10" s="315">
        <v>35</v>
      </c>
      <c r="D10" s="342">
        <v>378</v>
      </c>
      <c r="E10" s="316">
        <v>0.96799999999999997</v>
      </c>
      <c r="F10" s="312">
        <v>30</v>
      </c>
    </row>
    <row r="11" spans="1:11" s="1" customFormat="1" ht="15.75" customHeight="1">
      <c r="A11" s="307" t="s">
        <v>338</v>
      </c>
      <c r="B11" s="342">
        <v>95746</v>
      </c>
      <c r="C11" s="315">
        <v>1</v>
      </c>
      <c r="D11" s="342">
        <v>24032</v>
      </c>
      <c r="E11" s="316">
        <v>0.251</v>
      </c>
      <c r="F11" s="312">
        <v>1923</v>
      </c>
    </row>
    <row r="12" spans="1:11" s="1" customFormat="1" ht="15.75" customHeight="1">
      <c r="A12" s="307" t="s">
        <v>76</v>
      </c>
      <c r="B12" s="315">
        <v>140647</v>
      </c>
      <c r="C12" s="315">
        <v>24341</v>
      </c>
      <c r="D12" s="342">
        <v>157234</v>
      </c>
      <c r="E12" s="316">
        <v>0.95299999999999996</v>
      </c>
      <c r="F12" s="312">
        <v>12579</v>
      </c>
    </row>
    <row r="13" spans="1:11" s="1" customFormat="1" ht="15.75" customHeight="1">
      <c r="A13" s="307" t="s">
        <v>339</v>
      </c>
      <c r="B13" s="315">
        <v>56587</v>
      </c>
      <c r="C13" s="315">
        <v>15376</v>
      </c>
      <c r="D13" s="342">
        <v>53554</v>
      </c>
      <c r="E13" s="316">
        <v>0.74399999999999999</v>
      </c>
      <c r="F13" s="312">
        <v>4284</v>
      </c>
      <c r="G13" s="308"/>
      <c r="K13" s="4"/>
    </row>
    <row r="14" spans="1:11" s="1" customFormat="1" ht="15.75" customHeight="1">
      <c r="A14" s="307" t="s">
        <v>647</v>
      </c>
      <c r="B14" s="315">
        <v>289259</v>
      </c>
      <c r="C14" s="315">
        <v>630</v>
      </c>
      <c r="D14" s="342">
        <v>118794</v>
      </c>
      <c r="E14" s="316">
        <v>0.41</v>
      </c>
      <c r="F14" s="312">
        <v>9504</v>
      </c>
      <c r="K14" s="4"/>
    </row>
    <row r="15" spans="1:11" s="1" customFormat="1" ht="15.75" customHeight="1">
      <c r="A15" s="307" t="s">
        <v>648</v>
      </c>
      <c r="B15" s="315">
        <v>223681</v>
      </c>
      <c r="C15" s="315">
        <v>14613</v>
      </c>
      <c r="D15" s="342">
        <v>222422</v>
      </c>
      <c r="E15" s="316">
        <v>0.93300000000000005</v>
      </c>
      <c r="F15" s="312">
        <v>17794</v>
      </c>
      <c r="K15" s="4"/>
    </row>
    <row r="16" spans="1:11" s="1" customFormat="1" ht="15.75" customHeight="1">
      <c r="A16" s="307" t="s">
        <v>698</v>
      </c>
      <c r="B16" s="315">
        <v>13486</v>
      </c>
      <c r="C16" s="315">
        <v>0</v>
      </c>
      <c r="D16" s="342">
        <v>15976</v>
      </c>
      <c r="E16" s="316">
        <v>1.1850000000000001</v>
      </c>
      <c r="F16" s="312">
        <v>1278</v>
      </c>
    </row>
    <row r="17" spans="1:6" s="1" customFormat="1" ht="15.75" customHeight="1">
      <c r="A17" s="307" t="s">
        <v>14</v>
      </c>
      <c r="B17" s="315">
        <v>27051</v>
      </c>
      <c r="C17" s="315">
        <v>0</v>
      </c>
      <c r="D17" s="342">
        <v>26281</v>
      </c>
      <c r="E17" s="316">
        <v>0.97199999999999998</v>
      </c>
      <c r="F17" s="312">
        <v>2102</v>
      </c>
    </row>
    <row r="18" spans="1:6" s="1" customFormat="1" ht="15.75" customHeight="1">
      <c r="A18" s="307" t="s">
        <v>341</v>
      </c>
      <c r="B18" s="315">
        <v>21058</v>
      </c>
      <c r="C18" s="315">
        <v>0</v>
      </c>
      <c r="D18" s="342">
        <v>25657</v>
      </c>
      <c r="E18" s="316">
        <v>1.218</v>
      </c>
      <c r="F18" s="312">
        <v>2053</v>
      </c>
    </row>
    <row r="19" spans="1:6" s="247" customFormat="1" ht="15.75" customHeight="1">
      <c r="A19" s="310" t="s">
        <v>343</v>
      </c>
      <c r="B19" s="318">
        <v>1010060</v>
      </c>
      <c r="C19" s="318">
        <v>57164</v>
      </c>
      <c r="D19" s="594">
        <v>645735</v>
      </c>
      <c r="E19" s="320">
        <v>0.60499999999999998</v>
      </c>
      <c r="F19" s="319">
        <v>51659</v>
      </c>
    </row>
    <row r="20" spans="1:6" s="247" customFormat="1" ht="15.75" customHeight="1">
      <c r="A20" s="306" t="s">
        <v>344</v>
      </c>
      <c r="B20" s="306"/>
      <c r="C20" s="306"/>
      <c r="D20" s="306"/>
      <c r="E20" s="321"/>
      <c r="F20" s="306"/>
    </row>
    <row r="21" spans="1:6" s="247" customFormat="1" ht="15.75" customHeight="1">
      <c r="A21" s="307" t="s">
        <v>345</v>
      </c>
      <c r="B21" s="317"/>
      <c r="C21" s="317"/>
      <c r="D21" s="342">
        <v>6950</v>
      </c>
      <c r="E21" s="316"/>
      <c r="F21" s="314">
        <v>556</v>
      </c>
    </row>
    <row r="22" spans="1:6" s="247" customFormat="1" ht="15.75" customHeight="1">
      <c r="A22" s="307" t="s">
        <v>346</v>
      </c>
      <c r="B22" s="317"/>
      <c r="C22" s="317"/>
      <c r="D22" s="342">
        <v>6016</v>
      </c>
      <c r="E22" s="316"/>
      <c r="F22" s="314">
        <v>481</v>
      </c>
    </row>
    <row r="23" spans="1:6" s="247" customFormat="1" ht="15.75" customHeight="1">
      <c r="A23" s="307" t="s">
        <v>347</v>
      </c>
      <c r="B23" s="317"/>
      <c r="C23" s="317"/>
      <c r="D23" s="595">
        <v>5447</v>
      </c>
      <c r="E23" s="316"/>
      <c r="F23" s="314">
        <v>436</v>
      </c>
    </row>
    <row r="24" spans="1:6" s="247" customFormat="1" ht="15.75" customHeight="1">
      <c r="A24" s="310" t="s">
        <v>348</v>
      </c>
      <c r="B24" s="318"/>
      <c r="C24" s="310"/>
      <c r="D24" s="594">
        <v>18414</v>
      </c>
      <c r="E24" s="320"/>
      <c r="F24" s="319">
        <v>1473</v>
      </c>
    </row>
    <row r="25" spans="1:6" s="247" customFormat="1" ht="15.75" customHeight="1">
      <c r="A25" s="310" t="s">
        <v>699</v>
      </c>
      <c r="B25" s="318"/>
      <c r="C25" s="310"/>
      <c r="D25" s="594">
        <v>2678</v>
      </c>
      <c r="E25" s="320"/>
      <c r="F25" s="319">
        <v>214</v>
      </c>
    </row>
    <row r="26" spans="1:6" s="247" customFormat="1" ht="15.75" customHeight="1">
      <c r="A26" s="310" t="s">
        <v>349</v>
      </c>
      <c r="B26" s="310"/>
      <c r="C26" s="310"/>
      <c r="D26" s="594">
        <v>86490</v>
      </c>
      <c r="E26" s="320"/>
      <c r="F26" s="319">
        <v>6919</v>
      </c>
    </row>
    <row r="27" spans="1:6" s="247" customFormat="1" ht="15.75" customHeight="1">
      <c r="A27" s="310" t="s">
        <v>21</v>
      </c>
      <c r="B27" s="318">
        <v>1010060</v>
      </c>
      <c r="C27" s="318">
        <v>57164</v>
      </c>
      <c r="D27" s="594">
        <v>753317</v>
      </c>
      <c r="E27" s="320">
        <v>0.70599999999999996</v>
      </c>
      <c r="F27" s="322">
        <v>60265</v>
      </c>
    </row>
    <row r="28" spans="1:6" s="247" customFormat="1" ht="15.75" customHeight="1">
      <c r="A28" s="311"/>
      <c r="B28" s="260"/>
      <c r="C28" s="260"/>
      <c r="F28" s="309"/>
    </row>
    <row r="29" spans="1:6" s="247" customFormat="1" ht="12.75">
      <c r="A29" s="311"/>
      <c r="B29" s="260"/>
      <c r="C29" s="260"/>
      <c r="F29" s="309"/>
    </row>
    <row r="30" spans="1:6" s="247" customFormat="1" ht="15.75" customHeight="1">
      <c r="A30" s="299"/>
      <c r="B30" s="639" t="s">
        <v>328</v>
      </c>
      <c r="C30" s="639"/>
      <c r="D30" s="300"/>
      <c r="E30" s="300"/>
      <c r="F30" s="301"/>
    </row>
    <row r="31" spans="1:6" ht="3" customHeight="1">
      <c r="A31" s="302"/>
      <c r="B31" s="294"/>
      <c r="C31" s="294"/>
      <c r="D31" s="551"/>
      <c r="E31" s="551"/>
      <c r="F31" s="303"/>
    </row>
    <row r="32" spans="1:6" ht="27" customHeight="1">
      <c r="A32" s="304" t="s">
        <v>640</v>
      </c>
      <c r="B32" s="296" t="s">
        <v>330</v>
      </c>
      <c r="C32" s="296" t="s">
        <v>331</v>
      </c>
      <c r="D32" s="297" t="s">
        <v>332</v>
      </c>
      <c r="E32" s="297" t="s">
        <v>333</v>
      </c>
      <c r="F32" s="305" t="s">
        <v>324</v>
      </c>
    </row>
    <row r="33" spans="1:6" ht="3" customHeight="1" thickBot="1">
      <c r="A33" s="323"/>
      <c r="B33" s="324"/>
      <c r="C33" s="324"/>
      <c r="D33" s="325"/>
      <c r="E33" s="325"/>
      <c r="F33" s="326"/>
    </row>
    <row r="34" spans="1:6" ht="15.75" thickTop="1">
      <c r="A34" s="306" t="s">
        <v>334</v>
      </c>
      <c r="B34" s="306"/>
      <c r="C34" s="306"/>
      <c r="D34" s="312"/>
      <c r="E34" s="313"/>
      <c r="F34" s="314"/>
    </row>
    <row r="35" spans="1:6">
      <c r="A35" s="307" t="s">
        <v>335</v>
      </c>
      <c r="B35" s="315">
        <v>99853</v>
      </c>
      <c r="C35" s="315">
        <v>3592.9531655527999</v>
      </c>
      <c r="D35" s="593">
        <v>0</v>
      </c>
      <c r="E35" s="315">
        <v>0</v>
      </c>
      <c r="F35" s="315">
        <v>0</v>
      </c>
    </row>
    <row r="36" spans="1:6">
      <c r="A36" s="307" t="s">
        <v>336</v>
      </c>
      <c r="B36" s="315">
        <v>3866</v>
      </c>
      <c r="C36" s="315">
        <v>2976.7590676999998</v>
      </c>
      <c r="D36" s="342">
        <v>1439.15548593434</v>
      </c>
      <c r="E36" s="316">
        <v>0.21</v>
      </c>
      <c r="F36" s="312">
        <v>115.13243887474721</v>
      </c>
    </row>
    <row r="37" spans="1:6">
      <c r="A37" s="307" t="s">
        <v>337</v>
      </c>
      <c r="B37" s="315">
        <v>7803</v>
      </c>
      <c r="C37" s="315">
        <v>9.8391821000000004</v>
      </c>
      <c r="D37" s="342">
        <v>278.56601041649998</v>
      </c>
      <c r="E37" s="316">
        <v>3.5999999999999997E-2</v>
      </c>
      <c r="F37" s="312">
        <v>22.285280833319998</v>
      </c>
    </row>
    <row r="38" spans="1:6">
      <c r="A38" s="307" t="s">
        <v>338</v>
      </c>
      <c r="B38" s="342">
        <v>105815</v>
      </c>
      <c r="C38" s="315">
        <v>2.0089985000000001</v>
      </c>
      <c r="D38" s="342">
        <v>37465.504919684638</v>
      </c>
      <c r="E38" s="316">
        <v>0.35399999999999998</v>
      </c>
      <c r="F38" s="312">
        <v>2997.2403935747711</v>
      </c>
    </row>
    <row r="39" spans="1:6">
      <c r="A39" s="307" t="s">
        <v>76</v>
      </c>
      <c r="B39" s="315">
        <v>129375</v>
      </c>
      <c r="C39" s="315">
        <v>37960.30732594608</v>
      </c>
      <c r="D39" s="342">
        <v>161452</v>
      </c>
      <c r="E39" s="316">
        <v>0.96499999999999997</v>
      </c>
      <c r="F39" s="312">
        <v>12916</v>
      </c>
    </row>
    <row r="40" spans="1:6">
      <c r="A40" s="307" t="s">
        <v>339</v>
      </c>
      <c r="B40" s="315">
        <v>57693</v>
      </c>
      <c r="C40" s="315">
        <v>15467.22043895048</v>
      </c>
      <c r="D40" s="342">
        <v>57057</v>
      </c>
      <c r="E40" s="316">
        <v>0.77988985530654031</v>
      </c>
      <c r="F40" s="312">
        <v>4564.5600000000004</v>
      </c>
    </row>
    <row r="41" spans="1:6">
      <c r="A41" s="307" t="s">
        <v>647</v>
      </c>
      <c r="B41" s="315">
        <v>269151</v>
      </c>
      <c r="C41" s="315">
        <v>721.73773351795001</v>
      </c>
      <c r="D41" s="342">
        <v>111458.34189137406</v>
      </c>
      <c r="E41" s="316">
        <v>0.41300288262049839</v>
      </c>
      <c r="F41" s="312">
        <v>8916.6673513099249</v>
      </c>
    </row>
    <row r="42" spans="1:6">
      <c r="A42" s="307" t="s">
        <v>648</v>
      </c>
      <c r="B42" s="315">
        <v>205358</v>
      </c>
      <c r="C42" s="315">
        <v>9785.78476764265</v>
      </c>
      <c r="D42" s="342">
        <v>202461.08331586907</v>
      </c>
      <c r="E42" s="316">
        <v>0.94104901500592508</v>
      </c>
      <c r="F42" s="312">
        <v>16196.886665269525</v>
      </c>
    </row>
    <row r="43" spans="1:6">
      <c r="A43" s="307" t="s">
        <v>340</v>
      </c>
      <c r="B43" s="315">
        <v>14098</v>
      </c>
      <c r="C43" s="315">
        <v>3.2050290000000001</v>
      </c>
      <c r="D43" s="342">
        <v>14612.373658885001</v>
      </c>
      <c r="E43" s="316">
        <v>1.0362757278182189</v>
      </c>
      <c r="F43" s="312">
        <v>1168.9898927108002</v>
      </c>
    </row>
    <row r="44" spans="1:6">
      <c r="A44" s="307" t="s">
        <v>14</v>
      </c>
      <c r="B44" s="315">
        <v>55976</v>
      </c>
      <c r="C44" s="315">
        <v>0</v>
      </c>
      <c r="D44" s="342">
        <v>51695.68334422999</v>
      </c>
      <c r="E44" s="316">
        <v>0.92352482143126136</v>
      </c>
      <c r="F44" s="312">
        <v>4135.6546675383997</v>
      </c>
    </row>
    <row r="45" spans="1:6">
      <c r="A45" s="307" t="s">
        <v>341</v>
      </c>
      <c r="B45" s="315">
        <v>33366</v>
      </c>
      <c r="C45" s="315">
        <v>0</v>
      </c>
      <c r="D45" s="342">
        <v>43114.623941999998</v>
      </c>
      <c r="E45" s="316">
        <v>1.2921751158366204</v>
      </c>
      <c r="F45" s="312">
        <v>3449.1699153599998</v>
      </c>
    </row>
    <row r="46" spans="1:6">
      <c r="A46" s="310" t="s">
        <v>343</v>
      </c>
      <c r="B46" s="318">
        <v>982355</v>
      </c>
      <c r="C46" s="318">
        <v>70519.815708909955</v>
      </c>
      <c r="D46" s="553">
        <v>681033.70862639358</v>
      </c>
      <c r="E46" s="320">
        <v>0.64700000000000002</v>
      </c>
      <c r="F46" s="319">
        <v>54482.696690111487</v>
      </c>
    </row>
    <row r="47" spans="1:6">
      <c r="A47" s="306" t="s">
        <v>344</v>
      </c>
      <c r="B47" s="306"/>
      <c r="C47" s="306"/>
      <c r="D47" s="306"/>
      <c r="E47" s="321"/>
      <c r="F47" s="306"/>
    </row>
    <row r="48" spans="1:6">
      <c r="A48" s="307" t="s">
        <v>345</v>
      </c>
      <c r="B48" s="317"/>
      <c r="C48" s="317"/>
      <c r="D48" s="317">
        <v>2598.1923562500001</v>
      </c>
      <c r="E48" s="316"/>
      <c r="F48" s="314">
        <v>207.8553885</v>
      </c>
    </row>
    <row r="49" spans="1:6">
      <c r="A49" s="307" t="s">
        <v>346</v>
      </c>
      <c r="B49" s="317"/>
      <c r="C49" s="317"/>
      <c r="D49" s="317">
        <v>4436.670605199999</v>
      </c>
      <c r="E49" s="316"/>
      <c r="F49" s="314">
        <v>354.93364841599993</v>
      </c>
    </row>
    <row r="50" spans="1:6">
      <c r="A50" s="307" t="s">
        <v>347</v>
      </c>
      <c r="B50" s="317"/>
      <c r="C50" s="317"/>
      <c r="D50" s="317">
        <v>38401.193497620014</v>
      </c>
      <c r="E50" s="316"/>
      <c r="F50" s="314">
        <v>3072.0954798096013</v>
      </c>
    </row>
    <row r="51" spans="1:6">
      <c r="A51" s="310" t="s">
        <v>348</v>
      </c>
      <c r="B51" s="318"/>
      <c r="C51" s="310"/>
      <c r="D51" s="319">
        <v>45436.056459070016</v>
      </c>
      <c r="E51" s="320"/>
      <c r="F51" s="319">
        <v>3634.8845167256013</v>
      </c>
    </row>
    <row r="52" spans="1:6">
      <c r="A52" s="310" t="s">
        <v>349</v>
      </c>
      <c r="B52" s="310"/>
      <c r="C52" s="310"/>
      <c r="D52" s="319">
        <v>81441</v>
      </c>
      <c r="E52" s="320"/>
      <c r="F52" s="319">
        <v>6515.28</v>
      </c>
    </row>
    <row r="53" spans="1:6">
      <c r="A53" s="310" t="s">
        <v>21</v>
      </c>
      <c r="B53" s="318">
        <v>982355</v>
      </c>
      <c r="C53" s="318">
        <v>70519.815708909955</v>
      </c>
      <c r="D53" s="319">
        <v>807910.76508546364</v>
      </c>
      <c r="E53" s="320">
        <v>0.76700000000000002</v>
      </c>
      <c r="F53" s="322">
        <v>64632.861206837086</v>
      </c>
    </row>
    <row r="54" spans="1:6">
      <c r="A54" s="245"/>
      <c r="B54" s="245"/>
      <c r="C54" s="245"/>
    </row>
    <row r="55" spans="1:6">
      <c r="A55" s="245"/>
      <c r="B55" s="245"/>
      <c r="C55" s="245"/>
    </row>
    <row r="56" spans="1:6">
      <c r="A56" s="245"/>
      <c r="B56" s="245"/>
      <c r="C56" s="245"/>
    </row>
    <row r="57" spans="1:6">
      <c r="A57" s="245"/>
      <c r="B57" s="245"/>
      <c r="C57" s="245"/>
    </row>
    <row r="58" spans="1:6">
      <c r="A58" s="245"/>
      <c r="B58" s="245"/>
      <c r="C58" s="245"/>
    </row>
    <row r="59" spans="1:6">
      <c r="A59" s="245"/>
      <c r="B59" s="245"/>
      <c r="C59" s="245"/>
    </row>
    <row r="60" spans="1:6">
      <c r="A60" s="245"/>
      <c r="B60" s="245"/>
      <c r="C60" s="245"/>
    </row>
    <row r="61" spans="1:6">
      <c r="A61" s="245"/>
      <c r="B61" s="245"/>
      <c r="C61" s="245"/>
    </row>
    <row r="62" spans="1:6">
      <c r="A62" s="245"/>
      <c r="B62" s="245"/>
      <c r="C62" s="245"/>
    </row>
    <row r="63" spans="1:6">
      <c r="A63" s="245"/>
      <c r="B63" s="245"/>
      <c r="C63" s="245"/>
    </row>
    <row r="64" spans="1:6">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row r="72" spans="1:3">
      <c r="A72" s="245"/>
      <c r="B72" s="245"/>
      <c r="C72" s="245"/>
    </row>
    <row r="73" spans="1:3">
      <c r="A73" s="245"/>
      <c r="B73" s="245"/>
      <c r="C73" s="245"/>
    </row>
    <row r="74" spans="1:3">
      <c r="A74" s="245"/>
      <c r="B74" s="245"/>
      <c r="C74" s="245"/>
    </row>
    <row r="75" spans="1:3">
      <c r="A75" s="245"/>
      <c r="B75" s="245"/>
      <c r="C75" s="245"/>
    </row>
    <row r="76" spans="1:3">
      <c r="A76" s="245"/>
      <c r="B76" s="245"/>
      <c r="C76" s="245"/>
    </row>
    <row r="77" spans="1:3">
      <c r="A77" s="245"/>
      <c r="B77" s="245"/>
      <c r="C77" s="245"/>
    </row>
    <row r="78" spans="1:3">
      <c r="A78" s="245"/>
      <c r="B78" s="245"/>
      <c r="C78" s="245"/>
    </row>
    <row r="79" spans="1:3">
      <c r="A79" s="245"/>
      <c r="B79" s="245"/>
      <c r="C79" s="245"/>
    </row>
    <row r="80" spans="1:3">
      <c r="A80" s="245"/>
      <c r="B80" s="245"/>
      <c r="C80" s="245"/>
    </row>
  </sheetData>
  <mergeCells count="2">
    <mergeCell ref="B3:C3"/>
    <mergeCell ref="B30:C30"/>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M72"/>
  <sheetViews>
    <sheetView showGridLines="0" zoomScaleNormal="100" zoomScaleSheetLayoutView="100" workbookViewId="0"/>
  </sheetViews>
  <sheetFormatPr defaultRowHeight="12.75"/>
  <cols>
    <col min="1" max="1" width="46.42578125" style="247" bestFit="1" customWidth="1"/>
    <col min="2" max="3" width="12.140625" style="247" customWidth="1"/>
    <col min="4" max="4" width="13.28515625" style="247" customWidth="1"/>
    <col min="5" max="9" width="12.140625" style="247" customWidth="1"/>
    <col min="10" max="10" width="14.85546875" style="247" customWidth="1"/>
    <col min="11" max="11" width="12.5703125" style="247" bestFit="1" customWidth="1"/>
    <col min="12" max="16384" width="9.140625" style="247"/>
  </cols>
  <sheetData>
    <row r="1" spans="1:13">
      <c r="A1" s="247" t="s">
        <v>703</v>
      </c>
      <c r="B1" s="260"/>
    </row>
    <row r="2" spans="1:13">
      <c r="A2" s="260"/>
      <c r="B2" s="260"/>
    </row>
    <row r="3" spans="1:13" ht="17.25" customHeight="1">
      <c r="A3" s="295"/>
      <c r="B3" s="640" t="s">
        <v>702</v>
      </c>
      <c r="C3" s="640"/>
      <c r="D3" s="640"/>
      <c r="E3" s="640"/>
      <c r="F3" s="640"/>
      <c r="G3" s="640"/>
      <c r="H3" s="640"/>
      <c r="I3" s="640"/>
      <c r="J3" s="295"/>
      <c r="K3" s="295"/>
    </row>
    <row r="4" spans="1:13" ht="3" customHeight="1">
      <c r="A4" s="295"/>
      <c r="B4" s="327"/>
      <c r="C4" s="327"/>
      <c r="D4" s="327"/>
      <c r="E4" s="327"/>
      <c r="F4" s="327"/>
      <c r="G4" s="327"/>
      <c r="H4" s="327"/>
      <c r="I4" s="327"/>
      <c r="J4" s="328"/>
      <c r="K4" s="328"/>
    </row>
    <row r="5" spans="1:13" ht="41.25" customHeight="1" thickBot="1">
      <c r="A5" s="338" t="s">
        <v>701</v>
      </c>
      <c r="B5" s="552" t="s">
        <v>335</v>
      </c>
      <c r="C5" s="552" t="s">
        <v>336</v>
      </c>
      <c r="D5" s="596" t="s">
        <v>337</v>
      </c>
      <c r="E5" s="596" t="s">
        <v>338</v>
      </c>
      <c r="F5" s="596" t="s">
        <v>76</v>
      </c>
      <c r="G5" s="596" t="s">
        <v>339</v>
      </c>
      <c r="H5" s="552" t="s">
        <v>164</v>
      </c>
      <c r="I5" s="552" t="s">
        <v>698</v>
      </c>
      <c r="J5" s="552" t="s">
        <v>350</v>
      </c>
      <c r="K5" s="552" t="s">
        <v>351</v>
      </c>
    </row>
    <row r="6" spans="1:13" ht="15.75" customHeight="1" thickTop="1">
      <c r="A6" s="306" t="s">
        <v>334</v>
      </c>
      <c r="B6" s="306"/>
      <c r="C6" s="306"/>
      <c r="D6" s="312"/>
      <c r="E6" s="312"/>
      <c r="F6" s="313"/>
      <c r="G6" s="313"/>
      <c r="K6" s="563"/>
    </row>
    <row r="7" spans="1:13" ht="15.75" customHeight="1">
      <c r="A7" s="307" t="s">
        <v>352</v>
      </c>
      <c r="B7" s="315">
        <v>0</v>
      </c>
      <c r="C7" s="315">
        <v>0</v>
      </c>
      <c r="D7" s="315">
        <v>0</v>
      </c>
      <c r="E7" s="315">
        <v>0</v>
      </c>
      <c r="F7" s="315">
        <v>19</v>
      </c>
      <c r="G7" s="315">
        <v>526</v>
      </c>
      <c r="H7" s="315">
        <v>5572</v>
      </c>
      <c r="I7" s="315">
        <v>167</v>
      </c>
      <c r="J7" s="315">
        <v>0</v>
      </c>
      <c r="K7" s="585">
        <v>6285</v>
      </c>
    </row>
    <row r="8" spans="1:13" ht="15.75" customHeight="1">
      <c r="A8" s="307" t="s">
        <v>353</v>
      </c>
      <c r="B8" s="315">
        <v>87634</v>
      </c>
      <c r="C8" s="315">
        <v>0</v>
      </c>
      <c r="D8" s="315">
        <v>0</v>
      </c>
      <c r="E8" s="315">
        <v>80116</v>
      </c>
      <c r="F8" s="315">
        <v>25996</v>
      </c>
      <c r="G8" s="315">
        <v>4958</v>
      </c>
      <c r="H8" s="315">
        <v>8154</v>
      </c>
      <c r="I8" s="315">
        <v>130</v>
      </c>
      <c r="J8" s="315">
        <v>0</v>
      </c>
      <c r="K8" s="585">
        <v>206988</v>
      </c>
      <c r="M8" s="329"/>
    </row>
    <row r="9" spans="1:13" ht="15.75" customHeight="1">
      <c r="A9" s="307" t="s">
        <v>148</v>
      </c>
      <c r="B9" s="315">
        <v>0</v>
      </c>
      <c r="C9" s="315">
        <v>0</v>
      </c>
      <c r="D9" s="315">
        <v>0</v>
      </c>
      <c r="E9" s="315">
        <v>0</v>
      </c>
      <c r="F9" s="315">
        <v>49819</v>
      </c>
      <c r="G9" s="315">
        <v>1610</v>
      </c>
      <c r="H9" s="315">
        <v>23769</v>
      </c>
      <c r="I9" s="315">
        <v>1412</v>
      </c>
      <c r="J9" s="315">
        <v>0</v>
      </c>
      <c r="K9" s="585">
        <v>76611</v>
      </c>
      <c r="L9" s="268"/>
      <c r="M9" s="268"/>
    </row>
    <row r="10" spans="1:13" ht="15.75" customHeight="1">
      <c r="A10" s="307" t="s">
        <v>354</v>
      </c>
      <c r="B10" s="315">
        <v>0</v>
      </c>
      <c r="C10" s="317">
        <v>0</v>
      </c>
      <c r="D10" s="315">
        <v>0</v>
      </c>
      <c r="E10" s="315">
        <v>0</v>
      </c>
      <c r="F10" s="315">
        <v>0</v>
      </c>
      <c r="G10" s="315">
        <v>38516</v>
      </c>
      <c r="H10" s="315">
        <v>289293</v>
      </c>
      <c r="I10" s="315">
        <v>7880</v>
      </c>
      <c r="J10" s="315">
        <v>0</v>
      </c>
      <c r="K10" s="585">
        <v>335688</v>
      </c>
      <c r="L10" s="268"/>
      <c r="M10" s="268"/>
    </row>
    <row r="11" spans="1:13" ht="15.75" customHeight="1">
      <c r="A11" s="307" t="s">
        <v>293</v>
      </c>
      <c r="B11" s="315">
        <v>0</v>
      </c>
      <c r="C11" s="317">
        <v>51</v>
      </c>
      <c r="D11" s="315">
        <v>0</v>
      </c>
      <c r="E11" s="315">
        <v>0</v>
      </c>
      <c r="F11" s="315">
        <v>7669</v>
      </c>
      <c r="G11" s="315">
        <v>796</v>
      </c>
      <c r="H11" s="315">
        <v>19309</v>
      </c>
      <c r="I11" s="315">
        <v>918</v>
      </c>
      <c r="J11" s="315">
        <v>0</v>
      </c>
      <c r="K11" s="585">
        <v>28743</v>
      </c>
      <c r="L11" s="268"/>
      <c r="M11" s="268"/>
    </row>
    <row r="12" spans="1:13" ht="15.75" customHeight="1">
      <c r="A12" s="307" t="s">
        <v>294</v>
      </c>
      <c r="B12" s="315">
        <v>0</v>
      </c>
      <c r="C12" s="317">
        <v>0</v>
      </c>
      <c r="D12" s="315">
        <v>96</v>
      </c>
      <c r="E12" s="315">
        <v>0</v>
      </c>
      <c r="F12" s="315">
        <v>10437</v>
      </c>
      <c r="G12" s="315">
        <v>891</v>
      </c>
      <c r="H12" s="315">
        <v>17124</v>
      </c>
      <c r="I12" s="315">
        <v>432</v>
      </c>
      <c r="J12" s="315">
        <v>0</v>
      </c>
      <c r="K12" s="585">
        <v>28980</v>
      </c>
      <c r="L12" s="268"/>
      <c r="M12" s="268"/>
    </row>
    <row r="13" spans="1:13" ht="15.75" customHeight="1">
      <c r="A13" s="307" t="s">
        <v>355</v>
      </c>
      <c r="B13" s="315">
        <v>21</v>
      </c>
      <c r="C13" s="317">
        <v>4541</v>
      </c>
      <c r="D13" s="315">
        <v>247</v>
      </c>
      <c r="E13" s="315">
        <v>0</v>
      </c>
      <c r="F13" s="315">
        <v>201</v>
      </c>
      <c r="G13" s="315">
        <v>296</v>
      </c>
      <c r="H13" s="315">
        <v>3294</v>
      </c>
      <c r="I13" s="315">
        <v>174</v>
      </c>
      <c r="J13" s="315">
        <v>0</v>
      </c>
      <c r="K13" s="585">
        <v>8775</v>
      </c>
      <c r="L13" s="268"/>
      <c r="M13" s="268"/>
    </row>
    <row r="14" spans="1:13" ht="15.75" customHeight="1">
      <c r="A14" s="330" t="s">
        <v>356</v>
      </c>
      <c r="B14" s="315">
        <v>0</v>
      </c>
      <c r="C14" s="315">
        <v>0</v>
      </c>
      <c r="D14" s="315">
        <v>0</v>
      </c>
      <c r="E14" s="315">
        <v>0</v>
      </c>
      <c r="F14" s="315">
        <v>14231</v>
      </c>
      <c r="G14" s="315">
        <v>2742</v>
      </c>
      <c r="H14" s="315">
        <v>97421</v>
      </c>
      <c r="I14" s="315">
        <v>1076</v>
      </c>
      <c r="J14" s="315">
        <v>0</v>
      </c>
      <c r="K14" s="585">
        <v>115470</v>
      </c>
      <c r="L14" s="268"/>
      <c r="M14" s="268"/>
    </row>
    <row r="15" spans="1:13" ht="15.75" customHeight="1">
      <c r="A15" s="307" t="s">
        <v>150</v>
      </c>
      <c r="B15" s="315">
        <v>0</v>
      </c>
      <c r="C15" s="315">
        <v>0</v>
      </c>
      <c r="D15" s="315">
        <v>0</v>
      </c>
      <c r="E15" s="315">
        <v>0</v>
      </c>
      <c r="F15" s="315">
        <v>3908</v>
      </c>
      <c r="G15" s="315">
        <v>3003</v>
      </c>
      <c r="H15" s="315">
        <v>10052</v>
      </c>
      <c r="I15" s="315">
        <v>520</v>
      </c>
      <c r="J15" s="315">
        <v>0</v>
      </c>
      <c r="K15" s="585">
        <v>17482</v>
      </c>
      <c r="L15" s="268"/>
      <c r="M15" s="268"/>
    </row>
    <row r="16" spans="1:13" ht="15.75" customHeight="1">
      <c r="A16" s="307" t="s">
        <v>149</v>
      </c>
      <c r="B16" s="315">
        <v>0</v>
      </c>
      <c r="C16" s="315">
        <v>0</v>
      </c>
      <c r="D16" s="315">
        <v>0</v>
      </c>
      <c r="E16" s="315">
        <v>0</v>
      </c>
      <c r="F16" s="315">
        <v>2349</v>
      </c>
      <c r="G16" s="315">
        <v>583</v>
      </c>
      <c r="H16" s="315">
        <v>3819</v>
      </c>
      <c r="I16" s="315">
        <v>42</v>
      </c>
      <c r="J16" s="315">
        <v>0</v>
      </c>
      <c r="K16" s="585">
        <v>6793</v>
      </c>
      <c r="L16" s="268"/>
      <c r="M16" s="268"/>
    </row>
    <row r="17" spans="1:13" ht="15.75" customHeight="1">
      <c r="A17" s="307" t="s">
        <v>357</v>
      </c>
      <c r="B17" s="315">
        <v>0</v>
      </c>
      <c r="C17" s="315">
        <v>0</v>
      </c>
      <c r="D17" s="315">
        <v>0</v>
      </c>
      <c r="E17" s="315">
        <v>0</v>
      </c>
      <c r="F17" s="315">
        <v>14382</v>
      </c>
      <c r="G17" s="315">
        <v>2665</v>
      </c>
      <c r="H17" s="315">
        <v>35133</v>
      </c>
      <c r="I17" s="315">
        <v>735</v>
      </c>
      <c r="J17" s="315">
        <v>0</v>
      </c>
      <c r="K17" s="585">
        <v>52915</v>
      </c>
      <c r="L17" s="268"/>
      <c r="M17" s="268"/>
    </row>
    <row r="18" spans="1:13" ht="15.75" customHeight="1">
      <c r="A18" s="307" t="s">
        <v>14</v>
      </c>
      <c r="B18" s="315">
        <v>0</v>
      </c>
      <c r="C18" s="315">
        <v>0</v>
      </c>
      <c r="D18" s="315">
        <v>0</v>
      </c>
      <c r="E18" s="315">
        <v>0</v>
      </c>
      <c r="F18" s="315">
        <v>0</v>
      </c>
      <c r="G18" s="315">
        <v>0</v>
      </c>
      <c r="H18" s="315">
        <v>0</v>
      </c>
      <c r="I18" s="315">
        <v>0</v>
      </c>
      <c r="J18" s="331">
        <v>27051</v>
      </c>
      <c r="K18" s="585">
        <v>27051</v>
      </c>
      <c r="L18" s="268"/>
      <c r="M18" s="268"/>
    </row>
    <row r="19" spans="1:13" ht="15.75" customHeight="1">
      <c r="A19" s="307" t="s">
        <v>358</v>
      </c>
      <c r="B19" s="315">
        <v>49854</v>
      </c>
      <c r="C19" s="315">
        <v>89</v>
      </c>
      <c r="D19" s="315">
        <v>12</v>
      </c>
      <c r="E19" s="315">
        <v>9575</v>
      </c>
      <c r="F19" s="315">
        <v>7787</v>
      </c>
      <c r="G19" s="315">
        <v>0</v>
      </c>
      <c r="H19" s="315">
        <v>0</v>
      </c>
      <c r="I19" s="315">
        <v>0</v>
      </c>
      <c r="J19" s="331">
        <v>0</v>
      </c>
      <c r="K19" s="585">
        <v>67317</v>
      </c>
      <c r="L19" s="268"/>
      <c r="M19" s="268"/>
    </row>
    <row r="20" spans="1:13" ht="15.75" customHeight="1">
      <c r="A20" s="307" t="s">
        <v>359</v>
      </c>
      <c r="B20" s="315">
        <v>0</v>
      </c>
      <c r="C20" s="315">
        <v>0</v>
      </c>
      <c r="D20" s="315">
        <v>0</v>
      </c>
      <c r="E20" s="315">
        <v>0</v>
      </c>
      <c r="F20" s="315">
        <v>0</v>
      </c>
      <c r="G20" s="315">
        <v>0</v>
      </c>
      <c r="H20" s="315">
        <v>0</v>
      </c>
      <c r="I20" s="315">
        <v>0</v>
      </c>
      <c r="J20" s="331">
        <v>21058</v>
      </c>
      <c r="K20" s="585">
        <v>21058</v>
      </c>
      <c r="L20" s="268"/>
      <c r="M20" s="268"/>
    </row>
    <row r="21" spans="1:13" ht="15.75" customHeight="1">
      <c r="A21" s="307" t="s">
        <v>342</v>
      </c>
      <c r="B21" s="315">
        <v>0</v>
      </c>
      <c r="C21" s="315">
        <v>0</v>
      </c>
      <c r="D21" s="315">
        <v>0</v>
      </c>
      <c r="E21" s="315">
        <v>6054</v>
      </c>
      <c r="F21" s="315">
        <v>3850</v>
      </c>
      <c r="G21" s="315">
        <v>0</v>
      </c>
      <c r="H21" s="315">
        <v>0</v>
      </c>
      <c r="I21" s="315">
        <v>0</v>
      </c>
      <c r="J21" s="331">
        <v>0</v>
      </c>
      <c r="K21" s="585">
        <v>9904</v>
      </c>
      <c r="M21" s="268"/>
    </row>
    <row r="22" spans="1:13" ht="15.75" customHeight="1">
      <c r="A22" s="310" t="s">
        <v>343</v>
      </c>
      <c r="B22" s="332">
        <v>137509</v>
      </c>
      <c r="C22" s="332">
        <v>4681</v>
      </c>
      <c r="D22" s="332">
        <v>355</v>
      </c>
      <c r="E22" s="332">
        <v>95746</v>
      </c>
      <c r="F22" s="332">
        <v>140647</v>
      </c>
      <c r="G22" s="332">
        <v>56587</v>
      </c>
      <c r="H22" s="332">
        <v>512939</v>
      </c>
      <c r="I22" s="332">
        <v>13486</v>
      </c>
      <c r="J22" s="332">
        <v>48109</v>
      </c>
      <c r="K22" s="597">
        <v>1010060</v>
      </c>
      <c r="L22" s="333"/>
    </row>
    <row r="23" spans="1:13">
      <c r="B23" s="315"/>
      <c r="C23" s="315"/>
      <c r="D23" s="315"/>
      <c r="E23" s="315"/>
      <c r="F23" s="315"/>
      <c r="G23" s="315"/>
      <c r="H23" s="315"/>
      <c r="I23" s="315"/>
      <c r="J23" s="333"/>
      <c r="K23" s="334"/>
      <c r="L23" s="333"/>
    </row>
    <row r="24" spans="1:13">
      <c r="G24" s="333"/>
      <c r="I24" s="335"/>
      <c r="J24" s="336"/>
      <c r="K24" s="337"/>
      <c r="L24" s="336"/>
      <c r="M24" s="335"/>
    </row>
    <row r="25" spans="1:13" ht="17.25" customHeight="1">
      <c r="A25" s="295"/>
      <c r="B25" s="640" t="s">
        <v>702</v>
      </c>
      <c r="C25" s="640"/>
      <c r="D25" s="640"/>
      <c r="E25" s="640"/>
      <c r="F25" s="640"/>
      <c r="G25" s="640"/>
      <c r="H25" s="640"/>
      <c r="I25" s="640"/>
      <c r="J25" s="295"/>
      <c r="K25" s="295"/>
    </row>
    <row r="26" spans="1:13" ht="3" customHeight="1">
      <c r="A26" s="295"/>
      <c r="B26" s="327"/>
      <c r="C26" s="327"/>
      <c r="D26" s="327"/>
      <c r="E26" s="327"/>
      <c r="F26" s="327"/>
      <c r="G26" s="327"/>
      <c r="H26" s="327"/>
      <c r="I26" s="327"/>
      <c r="J26" s="328"/>
      <c r="K26" s="328"/>
    </row>
    <row r="27" spans="1:13" ht="41.25" customHeight="1" thickBot="1">
      <c r="A27" s="338" t="s">
        <v>640</v>
      </c>
      <c r="B27" s="339" t="s">
        <v>335</v>
      </c>
      <c r="C27" s="339" t="s">
        <v>336</v>
      </c>
      <c r="D27" s="340" t="s">
        <v>337</v>
      </c>
      <c r="E27" s="340" t="s">
        <v>338</v>
      </c>
      <c r="F27" s="340" t="s">
        <v>76</v>
      </c>
      <c r="G27" s="340" t="s">
        <v>339</v>
      </c>
      <c r="H27" s="339" t="s">
        <v>164</v>
      </c>
      <c r="I27" s="339" t="s">
        <v>340</v>
      </c>
      <c r="J27" s="339" t="s">
        <v>350</v>
      </c>
      <c r="K27" s="339" t="s">
        <v>351</v>
      </c>
    </row>
    <row r="28" spans="1:13" ht="15.75" customHeight="1" thickTop="1">
      <c r="A28" s="306" t="s">
        <v>334</v>
      </c>
      <c r="B28" s="306"/>
      <c r="C28" s="306"/>
      <c r="D28" s="312"/>
      <c r="E28" s="312"/>
      <c r="F28" s="313"/>
      <c r="G28" s="313"/>
      <c r="K28" s="563"/>
    </row>
    <row r="29" spans="1:13" ht="15.75" customHeight="1">
      <c r="A29" s="307" t="s">
        <v>352</v>
      </c>
      <c r="B29" s="315">
        <v>0</v>
      </c>
      <c r="C29" s="315">
        <v>0</v>
      </c>
      <c r="D29" s="315">
        <v>0</v>
      </c>
      <c r="E29" s="315">
        <v>0</v>
      </c>
      <c r="F29" s="315">
        <v>57</v>
      </c>
      <c r="G29" s="315">
        <v>543</v>
      </c>
      <c r="H29" s="315">
        <v>5166</v>
      </c>
      <c r="I29" s="315">
        <v>70</v>
      </c>
      <c r="J29" s="315">
        <v>0</v>
      </c>
      <c r="K29" s="585">
        <v>5836</v>
      </c>
    </row>
    <row r="30" spans="1:13" ht="15.75" customHeight="1">
      <c r="A30" s="307" t="s">
        <v>353</v>
      </c>
      <c r="B30" s="315">
        <v>48127</v>
      </c>
      <c r="C30" s="315">
        <v>0</v>
      </c>
      <c r="D30" s="315">
        <v>0</v>
      </c>
      <c r="E30" s="315">
        <v>87427</v>
      </c>
      <c r="F30" s="315">
        <v>26524</v>
      </c>
      <c r="G30" s="315">
        <v>1317</v>
      </c>
      <c r="H30" s="315">
        <v>5285</v>
      </c>
      <c r="I30" s="315">
        <v>104</v>
      </c>
      <c r="J30" s="315">
        <v>0</v>
      </c>
      <c r="K30" s="585">
        <v>168784</v>
      </c>
      <c r="M30" s="329"/>
    </row>
    <row r="31" spans="1:13" ht="15.75" customHeight="1">
      <c r="A31" s="307" t="s">
        <v>148</v>
      </c>
      <c r="B31" s="315">
        <v>0</v>
      </c>
      <c r="C31" s="315">
        <v>0</v>
      </c>
      <c r="D31" s="315">
        <v>0</v>
      </c>
      <c r="E31" s="315">
        <v>0</v>
      </c>
      <c r="F31" s="315">
        <v>58429</v>
      </c>
      <c r="G31" s="315">
        <v>1586</v>
      </c>
      <c r="H31" s="315">
        <v>15069</v>
      </c>
      <c r="I31" s="315">
        <v>293</v>
      </c>
      <c r="J31" s="315">
        <v>0</v>
      </c>
      <c r="K31" s="585">
        <v>75377</v>
      </c>
      <c r="L31" s="268"/>
      <c r="M31" s="268"/>
    </row>
    <row r="32" spans="1:13" ht="15.75" customHeight="1">
      <c r="A32" s="307" t="s">
        <v>354</v>
      </c>
      <c r="B32" s="315">
        <v>0</v>
      </c>
      <c r="C32" s="317">
        <v>0</v>
      </c>
      <c r="D32" s="315">
        <v>0</v>
      </c>
      <c r="E32" s="315">
        <v>0</v>
      </c>
      <c r="F32" s="315">
        <v>0</v>
      </c>
      <c r="G32" s="315">
        <v>40364</v>
      </c>
      <c r="H32" s="315">
        <v>268157</v>
      </c>
      <c r="I32" s="315">
        <v>11972</v>
      </c>
      <c r="J32" s="315">
        <v>0</v>
      </c>
      <c r="K32" s="585">
        <v>320492</v>
      </c>
      <c r="L32" s="268"/>
      <c r="M32" s="268"/>
    </row>
    <row r="33" spans="1:13" ht="15.75" customHeight="1">
      <c r="A33" s="307" t="s">
        <v>293</v>
      </c>
      <c r="B33" s="315">
        <v>0</v>
      </c>
      <c r="C33" s="317">
        <v>57</v>
      </c>
      <c r="D33" s="315">
        <v>0</v>
      </c>
      <c r="E33" s="315">
        <v>0</v>
      </c>
      <c r="F33" s="315">
        <v>2234</v>
      </c>
      <c r="G33" s="315">
        <v>862</v>
      </c>
      <c r="H33" s="315">
        <v>18194</v>
      </c>
      <c r="I33" s="315">
        <v>172</v>
      </c>
      <c r="J33" s="315">
        <v>0</v>
      </c>
      <c r="K33" s="585">
        <v>21519</v>
      </c>
      <c r="L33" s="268"/>
      <c r="M33" s="268"/>
    </row>
    <row r="34" spans="1:13" ht="15.75" customHeight="1">
      <c r="A34" s="307" t="s">
        <v>294</v>
      </c>
      <c r="B34" s="315">
        <v>0</v>
      </c>
      <c r="C34" s="317">
        <v>0</v>
      </c>
      <c r="D34" s="315">
        <v>0</v>
      </c>
      <c r="E34" s="315">
        <v>0</v>
      </c>
      <c r="F34" s="315">
        <v>11620</v>
      </c>
      <c r="G34" s="315">
        <v>1361</v>
      </c>
      <c r="H34" s="315">
        <v>18007</v>
      </c>
      <c r="I34" s="315">
        <v>1</v>
      </c>
      <c r="J34" s="315">
        <v>0</v>
      </c>
      <c r="K34" s="585">
        <v>30989</v>
      </c>
      <c r="L34" s="268"/>
      <c r="M34" s="268"/>
    </row>
    <row r="35" spans="1:13" ht="15.75" customHeight="1">
      <c r="A35" s="307" t="s">
        <v>355</v>
      </c>
      <c r="B35" s="315">
        <v>25</v>
      </c>
      <c r="C35" s="317">
        <v>3801</v>
      </c>
      <c r="D35" s="315">
        <v>266</v>
      </c>
      <c r="E35" s="315">
        <v>0</v>
      </c>
      <c r="F35" s="315">
        <v>33</v>
      </c>
      <c r="G35" s="315">
        <v>472</v>
      </c>
      <c r="H35" s="315">
        <v>3352</v>
      </c>
      <c r="I35" s="315">
        <v>109</v>
      </c>
      <c r="J35" s="315">
        <v>0</v>
      </c>
      <c r="K35" s="585">
        <v>8058</v>
      </c>
      <c r="L35" s="268"/>
      <c r="M35" s="268"/>
    </row>
    <row r="36" spans="1:13" ht="15.75" customHeight="1">
      <c r="A36" s="330" t="s">
        <v>356</v>
      </c>
      <c r="B36" s="315">
        <v>0</v>
      </c>
      <c r="C36" s="315">
        <v>0</v>
      </c>
      <c r="D36" s="315">
        <v>0</v>
      </c>
      <c r="E36" s="315">
        <v>0</v>
      </c>
      <c r="F36" s="315">
        <v>6426</v>
      </c>
      <c r="G36" s="315">
        <v>2621</v>
      </c>
      <c r="H36" s="315">
        <v>93405</v>
      </c>
      <c r="I36" s="315">
        <v>672</v>
      </c>
      <c r="J36" s="315">
        <v>0</v>
      </c>
      <c r="K36" s="585">
        <v>103124</v>
      </c>
      <c r="L36" s="268"/>
      <c r="M36" s="268"/>
    </row>
    <row r="37" spans="1:13" ht="15.75" customHeight="1">
      <c r="A37" s="307" t="s">
        <v>150</v>
      </c>
      <c r="B37" s="315">
        <v>0</v>
      </c>
      <c r="C37" s="315">
        <v>0</v>
      </c>
      <c r="D37" s="315">
        <v>0</v>
      </c>
      <c r="E37" s="315">
        <v>0</v>
      </c>
      <c r="F37" s="315">
        <v>3474</v>
      </c>
      <c r="G37" s="315">
        <v>4149</v>
      </c>
      <c r="H37" s="315">
        <v>12252</v>
      </c>
      <c r="I37" s="315">
        <v>316</v>
      </c>
      <c r="J37" s="315">
        <v>0</v>
      </c>
      <c r="K37" s="585">
        <v>20190</v>
      </c>
      <c r="L37" s="268"/>
      <c r="M37" s="268"/>
    </row>
    <row r="38" spans="1:13" ht="15.75" customHeight="1">
      <c r="A38" s="307" t="s">
        <v>149</v>
      </c>
      <c r="B38" s="315">
        <v>0</v>
      </c>
      <c r="C38" s="315">
        <v>0</v>
      </c>
      <c r="D38" s="315">
        <v>0</v>
      </c>
      <c r="E38" s="315">
        <v>0</v>
      </c>
      <c r="F38" s="315">
        <v>953</v>
      </c>
      <c r="G38" s="315">
        <v>649</v>
      </c>
      <c r="H38" s="315">
        <v>4627</v>
      </c>
      <c r="I38" s="315">
        <v>21</v>
      </c>
      <c r="J38" s="315">
        <v>0</v>
      </c>
      <c r="K38" s="585">
        <v>6251</v>
      </c>
      <c r="L38" s="268"/>
      <c r="M38" s="268"/>
    </row>
    <row r="39" spans="1:13" ht="15.75" customHeight="1">
      <c r="A39" s="307" t="s">
        <v>357</v>
      </c>
      <c r="B39" s="315">
        <v>0</v>
      </c>
      <c r="C39" s="315">
        <v>0</v>
      </c>
      <c r="D39" s="315">
        <v>0</v>
      </c>
      <c r="E39" s="315">
        <v>0</v>
      </c>
      <c r="F39" s="315">
        <v>16940</v>
      </c>
      <c r="G39" s="315">
        <v>3769</v>
      </c>
      <c r="H39" s="315">
        <v>30997</v>
      </c>
      <c r="I39" s="315">
        <v>368</v>
      </c>
      <c r="J39" s="315">
        <v>0</v>
      </c>
      <c r="K39" s="585">
        <v>52074</v>
      </c>
      <c r="L39" s="268"/>
      <c r="M39" s="268"/>
    </row>
    <row r="40" spans="1:13" ht="15.75" customHeight="1">
      <c r="A40" s="307" t="s">
        <v>14</v>
      </c>
      <c r="B40" s="315">
        <v>0</v>
      </c>
      <c r="C40" s="315">
        <v>0</v>
      </c>
      <c r="D40" s="315">
        <v>0</v>
      </c>
      <c r="E40" s="315">
        <v>0</v>
      </c>
      <c r="F40" s="315">
        <v>0</v>
      </c>
      <c r="G40" s="315">
        <v>0</v>
      </c>
      <c r="H40" s="315">
        <v>0</v>
      </c>
      <c r="I40" s="315">
        <v>0</v>
      </c>
      <c r="J40" s="331">
        <v>55976</v>
      </c>
      <c r="K40" s="585">
        <v>55976</v>
      </c>
      <c r="L40" s="268"/>
      <c r="M40" s="268"/>
    </row>
    <row r="41" spans="1:13" ht="15.75" customHeight="1">
      <c r="A41" s="307" t="s">
        <v>358</v>
      </c>
      <c r="B41" s="315">
        <v>51702</v>
      </c>
      <c r="C41" s="315">
        <v>8</v>
      </c>
      <c r="D41" s="315">
        <v>7537</v>
      </c>
      <c r="E41" s="315">
        <v>16044</v>
      </c>
      <c r="F41" s="315">
        <v>965</v>
      </c>
      <c r="G41" s="315">
        <v>0</v>
      </c>
      <c r="H41" s="315">
        <v>0</v>
      </c>
      <c r="I41" s="315">
        <v>0</v>
      </c>
      <c r="J41" s="331">
        <v>0</v>
      </c>
      <c r="K41" s="585">
        <v>76256</v>
      </c>
      <c r="L41" s="268"/>
      <c r="M41" s="268"/>
    </row>
    <row r="42" spans="1:13" ht="15.75" customHeight="1">
      <c r="A42" s="307" t="s">
        <v>359</v>
      </c>
      <c r="B42" s="315">
        <v>0</v>
      </c>
      <c r="C42" s="315">
        <v>0</v>
      </c>
      <c r="D42" s="315">
        <v>0</v>
      </c>
      <c r="E42" s="315">
        <v>0</v>
      </c>
      <c r="F42" s="315">
        <v>0</v>
      </c>
      <c r="G42" s="315">
        <v>0</v>
      </c>
      <c r="H42" s="315">
        <v>0</v>
      </c>
      <c r="I42" s="315">
        <v>0</v>
      </c>
      <c r="J42" s="331">
        <v>33366</v>
      </c>
      <c r="K42" s="585">
        <v>33366</v>
      </c>
      <c r="L42" s="268"/>
      <c r="M42" s="268"/>
    </row>
    <row r="43" spans="1:13" ht="15.75" customHeight="1">
      <c r="A43" s="307" t="s">
        <v>342</v>
      </c>
      <c r="B43" s="315">
        <v>0</v>
      </c>
      <c r="C43" s="315">
        <v>0</v>
      </c>
      <c r="D43" s="315">
        <v>0</v>
      </c>
      <c r="E43" s="315">
        <v>0</v>
      </c>
      <c r="F43" s="315">
        <v>0</v>
      </c>
      <c r="G43" s="315">
        <v>0</v>
      </c>
      <c r="H43" s="315">
        <v>0</v>
      </c>
      <c r="I43" s="315">
        <v>0</v>
      </c>
      <c r="J43" s="331">
        <v>4063</v>
      </c>
      <c r="K43" s="585">
        <v>4063</v>
      </c>
      <c r="L43" s="268"/>
      <c r="M43" s="268"/>
    </row>
    <row r="44" spans="1:13" ht="15.75" customHeight="1">
      <c r="A44" s="310" t="s">
        <v>343</v>
      </c>
      <c r="B44" s="332">
        <v>99854</v>
      </c>
      <c r="C44" s="332">
        <v>3866</v>
      </c>
      <c r="D44" s="332">
        <v>7803</v>
      </c>
      <c r="E44" s="332">
        <v>103471</v>
      </c>
      <c r="F44" s="332">
        <v>127655</v>
      </c>
      <c r="G44" s="332">
        <v>57693</v>
      </c>
      <c r="H44" s="332">
        <v>474511</v>
      </c>
      <c r="I44" s="332">
        <v>14098</v>
      </c>
      <c r="J44" s="332">
        <v>93405</v>
      </c>
      <c r="K44" s="597">
        <v>982355</v>
      </c>
      <c r="L44" s="333"/>
    </row>
    <row r="45" spans="1:13">
      <c r="A45" s="260"/>
      <c r="B45" s="260"/>
    </row>
    <row r="46" spans="1:13">
      <c r="A46" s="260"/>
      <c r="B46" s="260"/>
    </row>
    <row r="47" spans="1:13">
      <c r="A47" s="260"/>
      <c r="B47" s="260"/>
    </row>
    <row r="48" spans="1:13">
      <c r="A48" s="262"/>
      <c r="B48" s="262"/>
    </row>
    <row r="49" spans="1:2">
      <c r="A49" s="260"/>
      <c r="B49" s="260"/>
    </row>
    <row r="50" spans="1:2">
      <c r="A50" s="260"/>
      <c r="B50" s="260"/>
    </row>
    <row r="51" spans="1:2">
      <c r="A51" s="260"/>
      <c r="B51" s="260"/>
    </row>
    <row r="52" spans="1:2">
      <c r="A52" s="260"/>
      <c r="B52" s="260"/>
    </row>
    <row r="53" spans="1:2">
      <c r="A53" s="260"/>
      <c r="B53" s="260"/>
    </row>
    <row r="54" spans="1:2">
      <c r="A54" s="260"/>
      <c r="B54" s="260"/>
    </row>
    <row r="55" spans="1:2">
      <c r="A55" s="260"/>
      <c r="B55" s="260"/>
    </row>
    <row r="56" spans="1:2">
      <c r="A56" s="260"/>
      <c r="B56" s="260"/>
    </row>
    <row r="57" spans="1:2">
      <c r="A57" s="260"/>
      <c r="B57" s="260"/>
    </row>
    <row r="58" spans="1:2">
      <c r="A58" s="259"/>
      <c r="B58" s="259"/>
    </row>
    <row r="59" spans="1:2">
      <c r="A59" s="260"/>
      <c r="B59" s="260"/>
    </row>
    <row r="60" spans="1:2">
      <c r="A60" s="259"/>
      <c r="B60" s="259"/>
    </row>
    <row r="61" spans="1:2">
      <c r="A61" s="259"/>
      <c r="B61" s="259"/>
    </row>
    <row r="62" spans="1:2">
      <c r="A62" s="260"/>
      <c r="B62" s="260"/>
    </row>
    <row r="63" spans="1:2">
      <c r="A63" s="260"/>
      <c r="B63" s="260"/>
    </row>
    <row r="64" spans="1:2">
      <c r="A64" s="260"/>
      <c r="B64" s="260"/>
    </row>
    <row r="65" spans="1:2">
      <c r="A65" s="260"/>
      <c r="B65" s="260"/>
    </row>
    <row r="66" spans="1:2">
      <c r="A66" s="260"/>
      <c r="B66" s="260"/>
    </row>
    <row r="67" spans="1:2">
      <c r="A67" s="259"/>
      <c r="B67" s="259"/>
    </row>
    <row r="68" spans="1:2">
      <c r="A68" s="257"/>
      <c r="B68" s="257"/>
    </row>
    <row r="69" spans="1:2">
      <c r="A69" s="260"/>
      <c r="B69" s="260"/>
    </row>
    <row r="70" spans="1:2">
      <c r="A70" s="260"/>
      <c r="B70" s="260"/>
    </row>
    <row r="71" spans="1:2">
      <c r="A71" s="260"/>
      <c r="B71" s="260"/>
    </row>
    <row r="72" spans="1:2">
      <c r="A72" s="260"/>
      <c r="B72" s="260"/>
    </row>
  </sheetData>
  <mergeCells count="2">
    <mergeCell ref="B3:I3"/>
    <mergeCell ref="B25:I25"/>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34"/>
  <sheetViews>
    <sheetView showGridLines="0" zoomScaleNormal="100" zoomScaleSheetLayoutView="100" workbookViewId="0">
      <selection activeCell="E33" sqref="E33"/>
    </sheetView>
  </sheetViews>
  <sheetFormatPr defaultRowHeight="12.75"/>
  <cols>
    <col min="1" max="1" width="39.140625" style="1" customWidth="1"/>
    <col min="2" max="3" width="12" style="1" bestFit="1" customWidth="1"/>
    <col min="4" max="5" width="9.7109375" style="1" customWidth="1"/>
    <col min="6" max="6" width="12" style="1" bestFit="1" customWidth="1"/>
    <col min="7" max="16384" width="9.140625" style="247"/>
  </cols>
  <sheetData>
    <row r="1" spans="1:14">
      <c r="A1" s="1" t="s">
        <v>704</v>
      </c>
    </row>
    <row r="2" spans="1:14" ht="12.75" customHeight="1"/>
    <row r="3" spans="1:14" s="1" customFormat="1" ht="15.75" customHeight="1">
      <c r="A3" s="295"/>
      <c r="B3" s="294"/>
      <c r="C3" s="294"/>
      <c r="D3" s="641" t="s">
        <v>362</v>
      </c>
      <c r="E3" s="641" t="s">
        <v>363</v>
      </c>
      <c r="F3" s="294"/>
      <c r="G3" s="247"/>
      <c r="H3" s="247"/>
      <c r="I3" s="341"/>
    </row>
    <row r="4" spans="1:14" s="1" customFormat="1" ht="15.75" customHeight="1" thickBot="1">
      <c r="A4" s="338" t="s">
        <v>697</v>
      </c>
      <c r="B4" s="344" t="s">
        <v>360</v>
      </c>
      <c r="C4" s="344" t="s">
        <v>361</v>
      </c>
      <c r="D4" s="642"/>
      <c r="E4" s="642"/>
      <c r="F4" s="344" t="s">
        <v>21</v>
      </c>
      <c r="G4" s="247"/>
      <c r="H4" s="247"/>
      <c r="I4" s="341"/>
    </row>
    <row r="5" spans="1:14" s="1" customFormat="1" ht="15.75" customHeight="1" thickTop="1">
      <c r="A5" s="307" t="s">
        <v>335</v>
      </c>
      <c r="B5" s="315">
        <v>87644.443020571998</v>
      </c>
      <c r="C5" s="315">
        <v>10.6996048032</v>
      </c>
      <c r="D5" s="315">
        <v>0</v>
      </c>
      <c r="E5" s="315">
        <v>0</v>
      </c>
      <c r="F5" s="584">
        <v>87655.1426253752</v>
      </c>
      <c r="G5" s="247"/>
      <c r="H5" s="247"/>
      <c r="I5" s="341"/>
    </row>
    <row r="6" spans="1:14" s="1" customFormat="1" ht="15.75" customHeight="1">
      <c r="A6" s="307" t="s">
        <v>336</v>
      </c>
      <c r="B6" s="315">
        <v>1969.6243857567999</v>
      </c>
      <c r="C6" s="315">
        <v>386.03411166720002</v>
      </c>
      <c r="D6" s="315">
        <v>2236.619326</v>
      </c>
      <c r="E6" s="315">
        <v>0</v>
      </c>
      <c r="F6" s="585">
        <v>4592.2778234239995</v>
      </c>
      <c r="G6" s="247"/>
      <c r="H6" s="247"/>
      <c r="I6" s="341"/>
    </row>
    <row r="7" spans="1:14" s="1" customFormat="1" ht="15.75" customHeight="1">
      <c r="A7" s="307" t="s">
        <v>337</v>
      </c>
      <c r="B7" s="315">
        <v>35.631125877599999</v>
      </c>
      <c r="C7" s="315">
        <v>304.5578508328</v>
      </c>
      <c r="D7" s="315">
        <v>2.6049880000000001</v>
      </c>
      <c r="E7" s="315">
        <v>0</v>
      </c>
      <c r="F7" s="585">
        <v>342.79396471039996</v>
      </c>
      <c r="G7" s="247"/>
      <c r="H7" s="247"/>
      <c r="I7" s="341"/>
    </row>
    <row r="8" spans="1:14" s="1" customFormat="1" ht="15.75" customHeight="1">
      <c r="A8" s="307" t="s">
        <v>338</v>
      </c>
      <c r="B8" s="342">
        <v>80116</v>
      </c>
      <c r="C8" s="315">
        <v>0</v>
      </c>
      <c r="D8" s="315">
        <v>0</v>
      </c>
      <c r="E8" s="315">
        <v>0</v>
      </c>
      <c r="F8" s="586">
        <v>80116</v>
      </c>
      <c r="G8" s="247"/>
      <c r="H8" s="247"/>
      <c r="I8" s="341"/>
    </row>
    <row r="9" spans="1:14" s="1" customFormat="1" ht="15.75" customHeight="1">
      <c r="A9" s="307" t="s">
        <v>76</v>
      </c>
      <c r="B9" s="315">
        <v>48421.046422104802</v>
      </c>
      <c r="C9" s="331">
        <v>62529.474816901602</v>
      </c>
      <c r="D9" s="315">
        <v>18060.016370000001</v>
      </c>
      <c r="E9" s="315">
        <v>0</v>
      </c>
      <c r="F9" s="585">
        <v>129010.53760900639</v>
      </c>
      <c r="G9" s="247"/>
      <c r="H9" s="247"/>
      <c r="I9" s="341"/>
    </row>
    <row r="10" spans="1:14" s="1" customFormat="1" ht="15.75" customHeight="1">
      <c r="A10" s="307" t="s">
        <v>339</v>
      </c>
      <c r="B10" s="315">
        <v>21882.718561772399</v>
      </c>
      <c r="C10" s="331">
        <v>21300.154482719201</v>
      </c>
      <c r="D10" s="315">
        <v>13403.761688000001</v>
      </c>
      <c r="E10" s="315">
        <v>0</v>
      </c>
      <c r="F10" s="585">
        <v>56586.634732491599</v>
      </c>
      <c r="G10" s="247"/>
      <c r="H10" s="247"/>
      <c r="I10" s="341"/>
    </row>
    <row r="11" spans="1:14" s="1" customFormat="1" ht="15.75" customHeight="1">
      <c r="A11" s="307" t="s">
        <v>164</v>
      </c>
      <c r="B11" s="315">
        <v>47297.462144764002</v>
      </c>
      <c r="C11" s="331">
        <v>124007.824165285</v>
      </c>
      <c r="D11" s="315">
        <v>341634.06844300003</v>
      </c>
      <c r="E11" s="315">
        <v>0</v>
      </c>
      <c r="F11" s="585">
        <v>512939.35475304903</v>
      </c>
      <c r="G11" s="247"/>
      <c r="H11" s="247"/>
      <c r="I11" s="341"/>
    </row>
    <row r="12" spans="1:14" s="1" customFormat="1" ht="15.75" customHeight="1">
      <c r="A12" s="307" t="s">
        <v>698</v>
      </c>
      <c r="B12" s="315">
        <v>4546.2763456776001</v>
      </c>
      <c r="C12" s="331">
        <v>931.02145028639995</v>
      </c>
      <c r="D12" s="315">
        <v>8009.0193060000001</v>
      </c>
      <c r="E12" s="315">
        <v>0</v>
      </c>
      <c r="F12" s="585">
        <v>13486.317101963999</v>
      </c>
      <c r="G12" s="247"/>
      <c r="H12" s="247"/>
      <c r="I12" s="341"/>
      <c r="J12" s="308"/>
      <c r="N12" s="4"/>
    </row>
    <row r="13" spans="1:14" s="1" customFormat="1" ht="15.75" customHeight="1">
      <c r="A13" s="307" t="s">
        <v>14</v>
      </c>
      <c r="B13" s="315">
        <v>0</v>
      </c>
      <c r="C13" s="315">
        <v>0</v>
      </c>
      <c r="D13" s="315">
        <v>0</v>
      </c>
      <c r="E13" s="315">
        <v>27051</v>
      </c>
      <c r="F13" s="585">
        <v>27051</v>
      </c>
      <c r="G13" s="247"/>
      <c r="H13" s="247"/>
      <c r="I13" s="341"/>
      <c r="N13" s="4"/>
    </row>
    <row r="14" spans="1:14" s="1" customFormat="1" ht="15.75" customHeight="1">
      <c r="A14" s="307" t="s">
        <v>341</v>
      </c>
      <c r="B14" s="315">
        <v>0</v>
      </c>
      <c r="C14" s="315">
        <v>0</v>
      </c>
      <c r="D14" s="315">
        <v>0</v>
      </c>
      <c r="E14" s="315">
        <v>21058</v>
      </c>
      <c r="F14" s="585">
        <v>21058</v>
      </c>
      <c r="G14" s="247"/>
      <c r="H14" s="247"/>
      <c r="I14" s="341"/>
    </row>
    <row r="15" spans="1:14" s="1" customFormat="1" ht="15.75" customHeight="1">
      <c r="A15" s="549" t="s">
        <v>708</v>
      </c>
      <c r="B15" s="342">
        <v>6962.61830844</v>
      </c>
      <c r="C15" s="342">
        <v>48756.859438009997</v>
      </c>
      <c r="D15" s="342">
        <v>11597.94040734</v>
      </c>
      <c r="E15" s="315">
        <v>0</v>
      </c>
      <c r="F15" s="586">
        <v>67317.41815379</v>
      </c>
      <c r="G15" s="247"/>
      <c r="H15" s="247"/>
      <c r="I15" s="341"/>
    </row>
    <row r="16" spans="1:14" s="1" customFormat="1" ht="15.75" customHeight="1">
      <c r="A16" s="307" t="s">
        <v>342</v>
      </c>
      <c r="B16" s="315">
        <v>3115</v>
      </c>
      <c r="C16" s="315">
        <v>6398</v>
      </c>
      <c r="D16" s="315">
        <v>391</v>
      </c>
      <c r="E16" s="315">
        <v>0</v>
      </c>
      <c r="F16" s="585">
        <v>9904</v>
      </c>
      <c r="G16" s="247"/>
      <c r="H16" s="247"/>
      <c r="I16" s="341"/>
    </row>
    <row r="17" spans="1:6" ht="15.75" customHeight="1">
      <c r="A17" s="550" t="s">
        <v>364</v>
      </c>
      <c r="B17" s="343">
        <v>298875.82031496527</v>
      </c>
      <c r="C17" s="343">
        <v>258226.62592050541</v>
      </c>
      <c r="D17" s="343">
        <v>394944.03052834002</v>
      </c>
      <c r="E17" s="343">
        <v>58013</v>
      </c>
      <c r="F17" s="587">
        <v>1010059.4767638107</v>
      </c>
    </row>
    <row r="20" spans="1:6">
      <c r="A20" s="295"/>
      <c r="B20" s="294"/>
      <c r="C20" s="294"/>
      <c r="D20" s="641" t="s">
        <v>362</v>
      </c>
      <c r="E20" s="641" t="s">
        <v>363</v>
      </c>
      <c r="F20" s="294"/>
    </row>
    <row r="21" spans="1:6" ht="13.5" thickBot="1">
      <c r="A21" s="338" t="s">
        <v>640</v>
      </c>
      <c r="B21" s="344" t="s">
        <v>360</v>
      </c>
      <c r="C21" s="344" t="s">
        <v>361</v>
      </c>
      <c r="D21" s="642"/>
      <c r="E21" s="642"/>
      <c r="F21" s="344" t="s">
        <v>21</v>
      </c>
    </row>
    <row r="22" spans="1:6" ht="15.75" customHeight="1" thickTop="1">
      <c r="A22" s="306" t="s">
        <v>335</v>
      </c>
      <c r="B22" s="315">
        <v>48136.261073000001</v>
      </c>
      <c r="C22" s="315">
        <v>16</v>
      </c>
      <c r="D22" s="315">
        <v>0</v>
      </c>
      <c r="E22" s="315">
        <v>0</v>
      </c>
      <c r="F22" s="584">
        <v>48152.261073000001</v>
      </c>
    </row>
    <row r="23" spans="1:6" ht="15.75" customHeight="1">
      <c r="A23" s="306" t="s">
        <v>336</v>
      </c>
      <c r="B23" s="315">
        <v>1792.066284</v>
      </c>
      <c r="C23" s="315">
        <v>323.7395075</v>
      </c>
      <c r="D23" s="315">
        <v>1741.5704029999999</v>
      </c>
      <c r="E23" s="315">
        <v>0</v>
      </c>
      <c r="F23" s="585">
        <v>3857.3761944999997</v>
      </c>
    </row>
    <row r="24" spans="1:6" ht="15.75" customHeight="1">
      <c r="A24" s="306" t="s">
        <v>337</v>
      </c>
      <c r="B24" s="315">
        <v>1.9521459999999999</v>
      </c>
      <c r="C24" s="315">
        <v>260.06734599999999</v>
      </c>
      <c r="D24" s="315">
        <v>3.8261720000000001</v>
      </c>
      <c r="E24" s="315">
        <v>0</v>
      </c>
      <c r="F24" s="585">
        <v>265.845664</v>
      </c>
    </row>
    <row r="25" spans="1:6" ht="15.75" customHeight="1">
      <c r="A25" s="306" t="s">
        <v>338</v>
      </c>
      <c r="B25" s="315">
        <v>87427</v>
      </c>
      <c r="C25" s="342">
        <v>0</v>
      </c>
      <c r="D25" s="315">
        <v>0</v>
      </c>
      <c r="E25" s="315">
        <v>0</v>
      </c>
      <c r="F25" s="585">
        <v>87427</v>
      </c>
    </row>
    <row r="26" spans="1:6" ht="15.75" customHeight="1">
      <c r="A26" s="306" t="s">
        <v>76</v>
      </c>
      <c r="B26" s="315">
        <v>40891.003648239901</v>
      </c>
      <c r="C26" s="331">
        <v>64376.85131713</v>
      </c>
      <c r="D26" s="315">
        <v>21422.76342987</v>
      </c>
      <c r="E26" s="315">
        <v>0</v>
      </c>
      <c r="F26" s="585">
        <v>126690.6183952399</v>
      </c>
    </row>
    <row r="27" spans="1:6" ht="15.75" customHeight="1">
      <c r="A27" s="306" t="s">
        <v>339</v>
      </c>
      <c r="B27" s="315">
        <v>19724.5286591601</v>
      </c>
      <c r="C27" s="331">
        <v>20011.54149417</v>
      </c>
      <c r="D27" s="315">
        <v>17957.424853550001</v>
      </c>
      <c r="E27" s="315">
        <v>0</v>
      </c>
      <c r="F27" s="585">
        <v>57693.495006880104</v>
      </c>
    </row>
    <row r="28" spans="1:6" ht="15.75" customHeight="1">
      <c r="A28" s="306" t="s">
        <v>164</v>
      </c>
      <c r="B28" s="315">
        <v>50066.808849140099</v>
      </c>
      <c r="C28" s="331">
        <v>105551.31821306</v>
      </c>
      <c r="D28" s="315">
        <v>318891.30039574997</v>
      </c>
      <c r="E28" s="315">
        <v>0</v>
      </c>
      <c r="F28" s="585">
        <v>474509.42745795008</v>
      </c>
    </row>
    <row r="29" spans="1:6" ht="15.75" customHeight="1">
      <c r="A29" s="306" t="s">
        <v>340</v>
      </c>
      <c r="B29" s="315">
        <v>2591.2092588199998</v>
      </c>
      <c r="C29" s="331">
        <v>309.33635803999999</v>
      </c>
      <c r="D29" s="315">
        <v>11197.104239210001</v>
      </c>
      <c r="E29" s="315">
        <v>0</v>
      </c>
      <c r="F29" s="585">
        <v>14097.64985607</v>
      </c>
    </row>
    <row r="30" spans="1:6" ht="15.75" customHeight="1">
      <c r="A30" s="306" t="s">
        <v>14</v>
      </c>
      <c r="B30" s="315">
        <v>0</v>
      </c>
      <c r="C30" s="342">
        <v>0</v>
      </c>
      <c r="D30" s="315">
        <v>0</v>
      </c>
      <c r="E30" s="315">
        <v>55976.49586083999</v>
      </c>
      <c r="F30" s="585">
        <v>55976.49586083999</v>
      </c>
    </row>
    <row r="31" spans="1:6" ht="15.75" customHeight="1">
      <c r="A31" s="306" t="s">
        <v>341</v>
      </c>
      <c r="B31" s="315">
        <v>0</v>
      </c>
      <c r="C31" s="315">
        <v>0</v>
      </c>
      <c r="D31" s="315">
        <v>0</v>
      </c>
      <c r="E31" s="315">
        <v>33365.929597000002</v>
      </c>
      <c r="F31" s="585">
        <v>33365.929597000002</v>
      </c>
    </row>
    <row r="32" spans="1:6" ht="15.75" customHeight="1">
      <c r="A32" s="306" t="s">
        <v>708</v>
      </c>
      <c r="B32" s="315">
        <v>5682.766603</v>
      </c>
      <c r="C32" s="315">
        <v>59552.731969</v>
      </c>
      <c r="D32" s="315">
        <v>11020.483979000001</v>
      </c>
      <c r="E32" s="315">
        <v>0</v>
      </c>
      <c r="F32" s="585">
        <v>76255.982550999994</v>
      </c>
    </row>
    <row r="33" spans="1:6" ht="15.75" customHeight="1">
      <c r="A33" s="306" t="s">
        <v>342</v>
      </c>
      <c r="B33" s="315">
        <v>1685</v>
      </c>
      <c r="C33" s="315">
        <v>2067</v>
      </c>
      <c r="D33" s="315">
        <v>311</v>
      </c>
      <c r="E33" s="315">
        <v>0</v>
      </c>
      <c r="F33" s="585">
        <v>4063</v>
      </c>
    </row>
    <row r="34" spans="1:6" ht="15.75" customHeight="1">
      <c r="A34" s="310" t="s">
        <v>364</v>
      </c>
      <c r="B34" s="343">
        <v>256313.5965213601</v>
      </c>
      <c r="C34" s="343">
        <v>250401.5862049</v>
      </c>
      <c r="D34" s="343">
        <v>382234.47347238002</v>
      </c>
      <c r="E34" s="343">
        <v>93405.42545784</v>
      </c>
      <c r="F34" s="587">
        <v>982355.08165647998</v>
      </c>
    </row>
  </sheetData>
  <mergeCells count="4">
    <mergeCell ref="E3:E4"/>
    <mergeCell ref="D3:D4"/>
    <mergeCell ref="D20:D21"/>
    <mergeCell ref="E20:E21"/>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40"/>
  <sheetViews>
    <sheetView showGridLines="0" zoomScaleNormal="100" zoomScaleSheetLayoutView="100" workbookViewId="0">
      <selection activeCell="M13" sqref="M13"/>
    </sheetView>
  </sheetViews>
  <sheetFormatPr defaultRowHeight="12.75"/>
  <cols>
    <col min="1" max="1" width="35.42578125" style="247" customWidth="1"/>
    <col min="2" max="6" width="9.5703125" style="247" customWidth="1"/>
    <col min="7" max="16384" width="9.140625" style="247"/>
  </cols>
  <sheetData>
    <row r="1" spans="1:9">
      <c r="A1" s="1" t="s">
        <v>705</v>
      </c>
    </row>
    <row r="3" spans="1:9" s="1" customFormat="1" ht="30" customHeight="1" thickBot="1">
      <c r="A3" s="338" t="s">
        <v>697</v>
      </c>
      <c r="B3" s="346" t="s">
        <v>368</v>
      </c>
      <c r="C3" s="346" t="s">
        <v>365</v>
      </c>
      <c r="D3" s="346" t="s">
        <v>177</v>
      </c>
      <c r="E3" s="347" t="s">
        <v>12</v>
      </c>
      <c r="F3" s="346" t="s">
        <v>21</v>
      </c>
    </row>
    <row r="4" spans="1:9" s="1" customFormat="1" ht="15.75" customHeight="1" thickTop="1">
      <c r="A4" s="306" t="s">
        <v>335</v>
      </c>
      <c r="B4" s="315">
        <v>0</v>
      </c>
      <c r="C4" s="315">
        <v>0</v>
      </c>
      <c r="D4" s="315">
        <v>0</v>
      </c>
      <c r="E4" s="315">
        <v>0</v>
      </c>
      <c r="F4" s="584">
        <v>0</v>
      </c>
    </row>
    <row r="5" spans="1:9" s="1" customFormat="1" ht="15.75" customHeight="1">
      <c r="A5" s="306" t="s">
        <v>336</v>
      </c>
      <c r="B5" s="4">
        <v>3.8681209999999999</v>
      </c>
      <c r="C5" s="4">
        <v>486.14041400000002</v>
      </c>
      <c r="D5" s="315">
        <v>0</v>
      </c>
      <c r="E5" s="315">
        <v>0</v>
      </c>
      <c r="F5" s="598">
        <v>490.00853499999999</v>
      </c>
    </row>
    <row r="6" spans="1:9" s="1" customFormat="1" ht="15.75" customHeight="1">
      <c r="A6" s="306" t="s">
        <v>337</v>
      </c>
      <c r="B6" s="4">
        <v>7.3999999999999999E-4</v>
      </c>
      <c r="C6" s="4">
        <v>0.26421</v>
      </c>
      <c r="D6" s="315">
        <v>0</v>
      </c>
      <c r="E6" s="4">
        <v>9.9999999999999995E-7</v>
      </c>
      <c r="F6" s="598">
        <v>0.26495099999999999</v>
      </c>
    </row>
    <row r="7" spans="1:9" s="1" customFormat="1" ht="15.75" customHeight="1">
      <c r="A7" s="306" t="s">
        <v>76</v>
      </c>
      <c r="B7" s="4">
        <v>26075.917776320101</v>
      </c>
      <c r="C7" s="4">
        <v>16561.123538306801</v>
      </c>
      <c r="D7" s="4">
        <v>42325.990878133198</v>
      </c>
      <c r="E7" s="4">
        <v>35609.079724174699</v>
      </c>
      <c r="F7" s="598">
        <v>120572.11191693478</v>
      </c>
    </row>
    <row r="8" spans="1:9" s="1" customFormat="1" ht="15.75" customHeight="1">
      <c r="A8" s="306" t="s">
        <v>339</v>
      </c>
      <c r="B8" s="4">
        <v>557.45703290860001</v>
      </c>
      <c r="C8" s="4">
        <v>2257.2176255698</v>
      </c>
      <c r="D8" s="4">
        <v>1149.5783020137001</v>
      </c>
      <c r="E8" s="4">
        <v>9965.8255132611994</v>
      </c>
      <c r="F8" s="598">
        <v>13930.078473753299</v>
      </c>
    </row>
    <row r="9" spans="1:9" s="1" customFormat="1" ht="15.75" customHeight="1">
      <c r="A9" s="306" t="s">
        <v>164</v>
      </c>
      <c r="B9" s="4">
        <v>483.8079673432</v>
      </c>
      <c r="C9" s="4">
        <v>453510.89734862302</v>
      </c>
      <c r="D9" s="4">
        <v>15208.292349613999</v>
      </c>
      <c r="E9" s="4">
        <v>26662.648981305199</v>
      </c>
      <c r="F9" s="598">
        <v>495865.64664688543</v>
      </c>
    </row>
    <row r="10" spans="1:9" s="1" customFormat="1" ht="15.75" customHeight="1">
      <c r="A10" s="306" t="s">
        <v>698</v>
      </c>
      <c r="B10" s="4">
        <v>151.35509183069999</v>
      </c>
      <c r="C10" s="4">
        <v>13071.2009690984</v>
      </c>
      <c r="D10" s="4">
        <v>53.243678322000001</v>
      </c>
      <c r="E10" s="4">
        <v>852.03311022930006</v>
      </c>
      <c r="F10" s="598">
        <v>14127.832849480399</v>
      </c>
    </row>
    <row r="11" spans="1:9" s="1" customFormat="1" ht="15.75" customHeight="1">
      <c r="A11" s="310" t="s">
        <v>367</v>
      </c>
      <c r="B11" s="454">
        <v>27272.406729402603</v>
      </c>
      <c r="C11" s="454">
        <v>485886.84410559805</v>
      </c>
      <c r="D11" s="454">
        <v>58737.105208082896</v>
      </c>
      <c r="E11" s="454">
        <v>73089.587329970396</v>
      </c>
      <c r="F11" s="599">
        <v>644985.94337305403</v>
      </c>
      <c r="I11" s="4"/>
    </row>
    <row r="12" spans="1:9">
      <c r="A12" s="345"/>
    </row>
    <row r="13" spans="1:9">
      <c r="A13" s="251"/>
    </row>
    <row r="14" spans="1:9" ht="29.25" customHeight="1" thickBot="1">
      <c r="A14" s="338" t="s">
        <v>640</v>
      </c>
      <c r="B14" s="346" t="s">
        <v>368</v>
      </c>
      <c r="C14" s="346" t="s">
        <v>365</v>
      </c>
      <c r="D14" s="346" t="s">
        <v>177</v>
      </c>
      <c r="E14" s="347" t="s">
        <v>12</v>
      </c>
      <c r="F14" s="346" t="s">
        <v>21</v>
      </c>
    </row>
    <row r="15" spans="1:9" ht="15.75" customHeight="1" thickTop="1">
      <c r="A15" s="306" t="s">
        <v>335</v>
      </c>
      <c r="B15" s="315">
        <v>0</v>
      </c>
      <c r="C15" s="315">
        <v>0</v>
      </c>
      <c r="D15" s="315">
        <v>0</v>
      </c>
      <c r="E15" s="315">
        <v>0</v>
      </c>
      <c r="F15" s="584">
        <v>0</v>
      </c>
    </row>
    <row r="16" spans="1:9" ht="15.75" customHeight="1">
      <c r="A16" s="306" t="s">
        <v>336</v>
      </c>
      <c r="B16" s="315">
        <v>0</v>
      </c>
      <c r="C16" s="315">
        <v>563</v>
      </c>
      <c r="D16" s="315">
        <v>0</v>
      </c>
      <c r="E16" s="315">
        <v>0</v>
      </c>
      <c r="F16" s="585">
        <v>563</v>
      </c>
    </row>
    <row r="17" spans="1:6" ht="15.75" customHeight="1">
      <c r="A17" s="306" t="s">
        <v>337</v>
      </c>
      <c r="B17" s="315">
        <v>3</v>
      </c>
      <c r="C17" s="315">
        <v>2</v>
      </c>
      <c r="D17" s="315">
        <v>0</v>
      </c>
      <c r="E17" s="315">
        <v>0</v>
      </c>
      <c r="F17" s="585">
        <v>5</v>
      </c>
    </row>
    <row r="18" spans="1:6" ht="15.75" customHeight="1">
      <c r="A18" s="306" t="s">
        <v>76</v>
      </c>
      <c r="B18" s="315">
        <v>24726</v>
      </c>
      <c r="C18" s="315">
        <v>1480</v>
      </c>
      <c r="D18" s="315">
        <v>44671</v>
      </c>
      <c r="E18" s="315">
        <v>31274</v>
      </c>
      <c r="F18" s="585">
        <v>102151</v>
      </c>
    </row>
    <row r="19" spans="1:6" ht="15.75" customHeight="1">
      <c r="A19" s="306" t="s">
        <v>339</v>
      </c>
      <c r="B19" s="315">
        <v>1446</v>
      </c>
      <c r="C19" s="315">
        <v>3677</v>
      </c>
      <c r="D19" s="315">
        <v>1118</v>
      </c>
      <c r="E19" s="315">
        <v>10301</v>
      </c>
      <c r="F19" s="585">
        <v>16542</v>
      </c>
    </row>
    <row r="20" spans="1:6" ht="15.75" customHeight="1">
      <c r="A20" s="306" t="s">
        <v>164</v>
      </c>
      <c r="B20" s="315">
        <v>554</v>
      </c>
      <c r="C20" s="315">
        <v>421424</v>
      </c>
      <c r="D20" s="315">
        <v>12657</v>
      </c>
      <c r="E20" s="315">
        <v>25994</v>
      </c>
      <c r="F20" s="585">
        <v>460629</v>
      </c>
    </row>
    <row r="21" spans="1:6" ht="15.75" customHeight="1">
      <c r="A21" s="306" t="s">
        <v>340</v>
      </c>
      <c r="B21" s="315">
        <v>19</v>
      </c>
      <c r="C21" s="315">
        <v>16841</v>
      </c>
      <c r="D21" s="315">
        <v>376</v>
      </c>
      <c r="E21" s="315">
        <v>305</v>
      </c>
      <c r="F21" s="585">
        <v>17541</v>
      </c>
    </row>
    <row r="22" spans="1:6" ht="15.75" customHeight="1">
      <c r="A22" s="310" t="s">
        <v>367</v>
      </c>
      <c r="B22" s="343">
        <v>26748</v>
      </c>
      <c r="C22" s="343">
        <v>443987</v>
      </c>
      <c r="D22" s="343">
        <v>58822</v>
      </c>
      <c r="E22" s="343">
        <v>67874</v>
      </c>
      <c r="F22" s="587">
        <v>597431</v>
      </c>
    </row>
    <row r="24" spans="1:6">
      <c r="A24" s="251"/>
    </row>
    <row r="25" spans="1:6">
      <c r="A25" s="311"/>
    </row>
    <row r="26" spans="1:6">
      <c r="A26" s="345"/>
    </row>
    <row r="27" spans="1:6">
      <c r="A27" s="251"/>
    </row>
    <row r="28" spans="1:6">
      <c r="A28" s="311"/>
    </row>
    <row r="29" spans="1:6">
      <c r="A29" s="311"/>
    </row>
    <row r="30" spans="1:6">
      <c r="A30" s="311"/>
    </row>
    <row r="31" spans="1:6">
      <c r="A31" s="311"/>
    </row>
    <row r="32" spans="1:6">
      <c r="A32" s="311"/>
    </row>
    <row r="34" spans="1:1">
      <c r="A34" s="251"/>
    </row>
    <row r="35" spans="1:1">
      <c r="A35" s="311"/>
    </row>
    <row r="36" spans="1:1">
      <c r="A36" s="311"/>
    </row>
    <row r="37" spans="1:1">
      <c r="A37" s="311"/>
    </row>
    <row r="38" spans="1:1">
      <c r="A38" s="311"/>
    </row>
    <row r="40" spans="1:1">
      <c r="A40" s="311"/>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46</vt:i4>
      </vt:variant>
    </vt:vector>
  </HeadingPairs>
  <TitlesOfParts>
    <vt:vector size="98" baseType="lpstr">
      <vt:lpstr>Disclaimer</vt:lpstr>
      <vt:lpstr>Index</vt:lpstr>
      <vt:lpstr>Table 1.1</vt:lpstr>
      <vt:lpstr>Table 3.1</vt:lpstr>
      <vt:lpstr>Table 3.3</vt:lpstr>
      <vt:lpstr>Table 3.5</vt:lpstr>
      <vt:lpstr>Table 3.6</vt:lpstr>
      <vt:lpstr>Table 3.7</vt:lpstr>
      <vt:lpstr>Table 3.8</vt:lpstr>
      <vt:lpstr>Table 3.10</vt:lpstr>
      <vt:lpstr>Table 4.2</vt:lpstr>
      <vt:lpstr>Table 4.3</vt:lpstr>
      <vt:lpstr>Table 4.4</vt:lpstr>
      <vt:lpstr>Table 4.5</vt:lpstr>
      <vt:lpstr>Table 4.6</vt:lpstr>
      <vt:lpstr>Table 4.7</vt:lpstr>
      <vt:lpstr>Table 4.8</vt:lpstr>
      <vt:lpstr>Table 4.9</vt:lpstr>
      <vt:lpstr>Table 4.10</vt:lpstr>
      <vt:lpstr>Table 4.14</vt:lpstr>
      <vt:lpstr>Table 4.17</vt:lpstr>
      <vt:lpstr>Table 4.18</vt:lpstr>
      <vt:lpstr>Table 4.19</vt:lpstr>
      <vt:lpstr>Table 4.20</vt:lpstr>
      <vt:lpstr>Table 4.21</vt:lpstr>
      <vt:lpstr>Table 4.22</vt:lpstr>
      <vt:lpstr>Table 4.23</vt:lpstr>
      <vt:lpstr>Table 4.25</vt:lpstr>
      <vt:lpstr>Table 5.3</vt:lpstr>
      <vt:lpstr>Table 5.4</vt:lpstr>
      <vt:lpstr>Table 5.5</vt:lpstr>
      <vt:lpstr>Table 5.6</vt:lpstr>
      <vt:lpstr>Table 5.7</vt:lpstr>
      <vt:lpstr>Table 5.8</vt:lpstr>
      <vt:lpstr>Table 5.9</vt:lpstr>
      <vt:lpstr>Table 5.10</vt:lpstr>
      <vt:lpstr>Table 5.11</vt:lpstr>
      <vt:lpstr>Table 5.12</vt:lpstr>
      <vt:lpstr>Table 5.13</vt:lpstr>
      <vt:lpstr>Table 6.1</vt:lpstr>
      <vt:lpstr>Table 6.3</vt:lpstr>
      <vt:lpstr>Table 6.4</vt:lpstr>
      <vt:lpstr>Table 6.5</vt:lpstr>
      <vt:lpstr>Table 6.6</vt:lpstr>
      <vt:lpstr>Table 6.7</vt:lpstr>
      <vt:lpstr>Table 6.8</vt:lpstr>
      <vt:lpstr>Table 6.9</vt:lpstr>
      <vt:lpstr>Table 6.12</vt:lpstr>
      <vt:lpstr>KFI old</vt:lpstr>
      <vt:lpstr>P&amp;L_Q (2) old</vt:lpstr>
      <vt:lpstr>FTE´S old</vt:lpstr>
      <vt:lpstr>LB_Q old</vt:lpstr>
      <vt:lpstr>'P&amp;L_Q (2) old'!curr_date</vt:lpstr>
      <vt:lpstr>'P&amp;L_Q (2) old'!Prev_date</vt:lpstr>
      <vt:lpstr>Disclaimer!Print_Area</vt:lpstr>
      <vt:lpstr>Index!Print_Area</vt:lpstr>
      <vt:lpstr>'Table 1.1'!Print_Area</vt:lpstr>
      <vt:lpstr>'Table 3.1'!Print_Area</vt:lpstr>
      <vt:lpstr>'Table 3.10'!Print_Area</vt:lpstr>
      <vt:lpstr>'Table 3.3'!Print_Area</vt:lpstr>
      <vt:lpstr>'Table 3.5'!Print_Area</vt:lpstr>
      <vt:lpstr>'Table 3.6'!Print_Area</vt:lpstr>
      <vt:lpstr>'Table 3.8'!Print_Area</vt:lpstr>
      <vt:lpstr>'Table 4.10'!Print_Area</vt:lpstr>
      <vt:lpstr>'Table 4.14'!Print_Area</vt:lpstr>
      <vt:lpstr>'Table 4.17'!Print_Area</vt:lpstr>
      <vt:lpstr>'Table 4.18'!Print_Area</vt:lpstr>
      <vt:lpstr>'Table 4.19'!Print_Area</vt:lpstr>
      <vt:lpstr>'Table 4.2'!Print_Area</vt:lpstr>
      <vt:lpstr>'Table 4.20'!Print_Area</vt:lpstr>
      <vt:lpstr>'Table 4.21'!Print_Area</vt:lpstr>
      <vt:lpstr>'Table 4.22'!Print_Area</vt:lpstr>
      <vt:lpstr>'Table 4.23'!Print_Area</vt:lpstr>
      <vt:lpstr>'Table 4.25'!Print_Area</vt:lpstr>
      <vt:lpstr>'Table 4.3'!Print_Area</vt:lpstr>
      <vt:lpstr>'Table 4.4'!Print_Area</vt:lpstr>
      <vt:lpstr>'Table 4.8'!Print_Area</vt:lpstr>
      <vt:lpstr>'Table 4.9'!Print_Area</vt:lpstr>
      <vt:lpstr>'Table 5.10'!Print_Area</vt:lpstr>
      <vt:lpstr>'Table 5.11'!Print_Area</vt:lpstr>
      <vt:lpstr>'Table 5.12'!Print_Area</vt:lpstr>
      <vt:lpstr>'Table 5.13'!Print_Area</vt:lpstr>
      <vt:lpstr>'Table 5.3'!Print_Area</vt:lpstr>
      <vt:lpstr>'Table 5.4'!Print_Area</vt:lpstr>
      <vt:lpstr>'Table 5.5'!Print_Area</vt:lpstr>
      <vt:lpstr>'Table 5.6'!Print_Area</vt:lpstr>
      <vt:lpstr>'Table 5.7'!Print_Area</vt:lpstr>
      <vt:lpstr>'Table 5.8'!Print_Area</vt:lpstr>
      <vt:lpstr>'Table 5.9'!Print_Area</vt:lpstr>
      <vt:lpstr>'Table 6.1'!Print_Area</vt:lpstr>
      <vt:lpstr>'Table 6.12'!Print_Area</vt:lpstr>
      <vt:lpstr>'Table 6.3'!Print_Area</vt:lpstr>
      <vt:lpstr>'Table 6.4'!Print_Area</vt:lpstr>
      <vt:lpstr>'Table 6.5'!Print_Area</vt:lpstr>
      <vt:lpstr>'Table 6.6'!Print_Area</vt:lpstr>
      <vt:lpstr>'Table 6.7'!Print_Area</vt:lpstr>
      <vt:lpstr>'Table 6.8'!Print_Area</vt:lpstr>
      <vt:lpstr>'Table 6.9'!Print_Area</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Elma Rún Friðriksdóttir</cp:lastModifiedBy>
  <cp:lastPrinted>2015-03-03T15:47:42Z</cp:lastPrinted>
  <dcterms:created xsi:type="dcterms:W3CDTF">2010-04-14T10:35:17Z</dcterms:created>
  <dcterms:modified xsi:type="dcterms:W3CDTF">2017-03-09T14:21:23Z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-1426163542</vt:i4>
  </property>
  <property fmtid="{D5CDD505-2E9C-101B-9397-08002B2CF9AE}" pid="3" name="_NewReviewCycle">
    <vt:lpwstr/>
  </property>
  <property fmtid="{D5CDD505-2E9C-101B-9397-08002B2CF9AE}" pid="4" name="_EmailSubject">
    <vt:lpwstr>Áhættuskýrslan</vt:lpwstr>
  </property>
  <property fmtid="{D5CDD505-2E9C-101B-9397-08002B2CF9AE}" pid="5" name="_AuthorEmail">
    <vt:lpwstr>elma.fridriksdottir@arionbanki.is</vt:lpwstr>
  </property>
  <property fmtid="{D5CDD505-2E9C-101B-9397-08002B2CF9AE}" pid="6" name="_AuthorEmailDisplayName">
    <vt:lpwstr>Elma Rún Friðriksdóttir</vt:lpwstr>
  </property>
  <property fmtid="{D5CDD505-2E9C-101B-9397-08002B2CF9AE}" pid="7" name="_PreviousAdHocReviewCycleID">
    <vt:i4>1922239420</vt:i4>
  </property>
</Properties>
</file>